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30" windowWidth="19950" windowHeight="10275" activeTab="1"/>
  </bookViews>
  <sheets>
    <sheet name="Tabelar" sheetId="1" r:id="rId1"/>
    <sheet name="PrazanTabelar" sheetId="2" r:id="rId2"/>
  </sheets>
  <definedNames>
    <definedName name="_xlnm.Print_Area" localSheetId="1">PrazanTabelar!$A$1:$AI$65</definedName>
    <definedName name="_xlnm.Print_Area" localSheetId="0">Tabelar!$C$12:$AK$76</definedName>
  </definedNames>
  <calcPr calcId="124519"/>
</workbook>
</file>

<file path=xl/calcChain.xml><?xml version="1.0" encoding="utf-8"?>
<calcChain xmlns="http://schemas.openxmlformats.org/spreadsheetml/2006/main">
  <c r="AD1" i="1"/>
  <c r="M56" s="1"/>
  <c r="AK11"/>
  <c r="F1"/>
  <c r="H1"/>
  <c r="J1"/>
  <c r="C13"/>
  <c r="C12"/>
  <c r="C15"/>
  <c r="AG1"/>
  <c r="C14" s="1"/>
  <c r="AJ76"/>
  <c r="AE21" l="1"/>
  <c r="AF21" s="1"/>
  <c r="AE25"/>
  <c r="AF25" s="1"/>
  <c r="AE29"/>
  <c r="AF29" s="1"/>
  <c r="AE33"/>
  <c r="AF33" s="1"/>
  <c r="AE37"/>
  <c r="AF37" s="1"/>
  <c r="AE41"/>
  <c r="AI41" s="1"/>
  <c r="AE45"/>
  <c r="AF45" s="1"/>
  <c r="AE49"/>
  <c r="AD49" s="1"/>
  <c r="AE53"/>
  <c r="AD53" s="1"/>
  <c r="AE20"/>
  <c r="AF20" s="1"/>
  <c r="AE24"/>
  <c r="AD24" s="1"/>
  <c r="AE28"/>
  <c r="AD28" s="1"/>
  <c r="AE32"/>
  <c r="AD32" s="1"/>
  <c r="AE36"/>
  <c r="AD36" s="1"/>
  <c r="AE40"/>
  <c r="AD40" s="1"/>
  <c r="AE44"/>
  <c r="AD44" s="1"/>
  <c r="AE48"/>
  <c r="AF48" s="1"/>
  <c r="AE52"/>
  <c r="AI52" s="1"/>
  <c r="AE23"/>
  <c r="AD23" s="1"/>
  <c r="AE27"/>
  <c r="AD27" s="1"/>
  <c r="AE31"/>
  <c r="AD31" s="1"/>
  <c r="AE35"/>
  <c r="AD35" s="1"/>
  <c r="AE39"/>
  <c r="AD39" s="1"/>
  <c r="AE43"/>
  <c r="AD43" s="1"/>
  <c r="AE47"/>
  <c r="AF47" s="1"/>
  <c r="AE51"/>
  <c r="AF51" s="1"/>
  <c r="AE22"/>
  <c r="AD22" s="1"/>
  <c r="AE26"/>
  <c r="AD26" s="1"/>
  <c r="AE30"/>
  <c r="AF30" s="1"/>
  <c r="AE34"/>
  <c r="AD34" s="1"/>
  <c r="AE38"/>
  <c r="AF38" s="1"/>
  <c r="AE42"/>
  <c r="AF42" s="1"/>
  <c r="AE46"/>
  <c r="AF46" s="1"/>
  <c r="AE50"/>
  <c r="AF50" s="1"/>
  <c r="AE19"/>
  <c r="AD19" s="1"/>
  <c r="V60"/>
  <c r="V59"/>
  <c r="V58"/>
  <c r="V57"/>
  <c r="V56"/>
  <c r="V55"/>
  <c r="W60"/>
  <c r="W59"/>
  <c r="W58"/>
  <c r="W57"/>
  <c r="W56"/>
  <c r="W55"/>
  <c r="X60"/>
  <c r="X59"/>
  <c r="X58"/>
  <c r="X57"/>
  <c r="X56"/>
  <c r="X55"/>
  <c r="Y60"/>
  <c r="Y59"/>
  <c r="Y58"/>
  <c r="Y57"/>
  <c r="Y56"/>
  <c r="Y55"/>
  <c r="O55"/>
  <c r="Q55"/>
  <c r="O58"/>
  <c r="K55"/>
  <c r="T57"/>
  <c r="T56"/>
  <c r="Q60"/>
  <c r="AB58"/>
  <c r="AD67"/>
  <c r="AA59"/>
  <c r="L58"/>
  <c r="P60"/>
  <c r="O59"/>
  <c r="AB56"/>
  <c r="AB59"/>
  <c r="J55"/>
  <c r="N60"/>
  <c r="AD66"/>
  <c r="P55"/>
  <c r="AC56"/>
  <c r="Z9"/>
  <c r="N56"/>
  <c r="AC59"/>
  <c r="Z56"/>
  <c r="Q58"/>
  <c r="Z58"/>
  <c r="R59"/>
  <c r="AA58"/>
  <c r="R57"/>
  <c r="S55"/>
  <c r="N59"/>
  <c r="L56"/>
  <c r="U60"/>
  <c r="AC58"/>
  <c r="L55"/>
  <c r="AB60"/>
  <c r="AK70"/>
  <c r="K60"/>
  <c r="U55"/>
  <c r="U59"/>
  <c r="Z57"/>
  <c r="T58"/>
  <c r="R58"/>
  <c r="K57"/>
  <c r="S60"/>
  <c r="S57"/>
  <c r="P57"/>
  <c r="M58"/>
  <c r="S59"/>
  <c r="J58"/>
  <c r="K56"/>
  <c r="AB57"/>
  <c r="R56"/>
  <c r="J56"/>
  <c r="Q57"/>
  <c r="U57"/>
  <c r="Q56"/>
  <c r="AD65"/>
  <c r="L60"/>
  <c r="J59"/>
  <c r="AA56"/>
  <c r="U56"/>
  <c r="S56"/>
  <c r="N57"/>
  <c r="Q59"/>
  <c r="O56"/>
  <c r="T60"/>
  <c r="AC55"/>
  <c r="R55"/>
  <c r="AB61"/>
  <c r="L59"/>
  <c r="P58"/>
  <c r="Z59"/>
  <c r="N55"/>
  <c r="AA60"/>
  <c r="M59"/>
  <c r="M57"/>
  <c r="R60"/>
  <c r="S58"/>
  <c r="U58"/>
  <c r="AD69"/>
  <c r="AB62"/>
  <c r="AC62"/>
  <c r="AC57"/>
  <c r="P56"/>
  <c r="T59"/>
  <c r="AA55"/>
  <c r="AA57"/>
  <c r="AC61"/>
  <c r="M55"/>
  <c r="AK67"/>
  <c r="AB55"/>
  <c r="AK69"/>
  <c r="Z55"/>
  <c r="T55"/>
  <c r="L57"/>
  <c r="Z60"/>
  <c r="N58"/>
  <c r="M60"/>
  <c r="O60"/>
  <c r="J57"/>
  <c r="P59"/>
  <c r="AC60"/>
  <c r="AD68"/>
  <c r="O57"/>
  <c r="K58"/>
  <c r="J60"/>
  <c r="K59"/>
  <c r="AI53" l="1"/>
  <c r="AD25"/>
  <c r="AI30"/>
  <c r="AI33"/>
  <c r="AI51"/>
  <c r="AI49"/>
  <c r="AI32"/>
  <c r="AD47"/>
  <c r="AD33"/>
  <c r="AI37"/>
  <c r="AF34"/>
  <c r="AD20"/>
  <c r="AD37"/>
  <c r="AF23"/>
  <c r="AD41"/>
  <c r="AF35"/>
  <c r="AD45"/>
  <c r="AF22"/>
  <c r="AF27"/>
  <c r="AD29"/>
  <c r="AF41"/>
  <c r="AI44"/>
  <c r="AI45"/>
  <c r="AI29"/>
  <c r="AF26"/>
  <c r="AI27"/>
  <c r="AI28"/>
  <c r="AI26"/>
  <c r="AI40"/>
  <c r="AI38"/>
  <c r="AI48"/>
  <c r="AI39"/>
  <c r="AI50"/>
  <c r="AF24"/>
  <c r="AI24"/>
  <c r="AI25"/>
  <c r="AF28"/>
  <c r="AI31"/>
  <c r="AI36"/>
  <c r="AF32"/>
  <c r="AI43"/>
  <c r="AI22"/>
  <c r="AI23"/>
  <c r="AF40"/>
  <c r="AI42"/>
  <c r="AI34"/>
  <c r="AI35"/>
  <c r="AF44"/>
  <c r="AI46"/>
  <c r="AI47"/>
  <c r="AD48"/>
  <c r="AI20"/>
  <c r="AI21"/>
  <c r="AD51"/>
  <c r="AD52"/>
  <c r="AD21"/>
  <c r="AD30"/>
  <c r="AF36"/>
  <c r="AF49"/>
  <c r="AF31"/>
  <c r="AF53"/>
  <c r="AD38"/>
  <c r="AD42"/>
  <c r="AF39"/>
  <c r="AD46"/>
  <c r="AF43"/>
  <c r="AF52"/>
  <c r="AD50"/>
  <c r="AI19"/>
  <c r="X61"/>
  <c r="X62" s="1"/>
  <c r="V61"/>
  <c r="V62" s="1"/>
  <c r="Y61"/>
  <c r="Y62" s="1"/>
  <c r="W61"/>
  <c r="W62" s="1"/>
  <c r="AA61"/>
  <c r="AA62" s="1"/>
  <c r="Z61"/>
  <c r="Z62" s="1"/>
  <c r="R61"/>
  <c r="R62" s="1"/>
  <c r="Q61"/>
  <c r="Q62" s="1"/>
  <c r="M61"/>
  <c r="M62" s="1"/>
  <c r="T61"/>
  <c r="T62" s="1"/>
  <c r="N61"/>
  <c r="N62" s="1"/>
  <c r="O61"/>
  <c r="O62" s="1"/>
  <c r="J61"/>
  <c r="J62" s="1"/>
  <c r="S61"/>
  <c r="S62" s="1"/>
  <c r="L61"/>
  <c r="L62" s="1"/>
  <c r="K61"/>
  <c r="K62" s="1"/>
  <c r="P61"/>
  <c r="P62" s="1"/>
  <c r="U61"/>
  <c r="U62" s="1"/>
  <c r="AK71"/>
  <c r="AF19"/>
  <c r="G76"/>
  <c r="G66"/>
  <c r="J66" s="1"/>
  <c r="G68"/>
  <c r="J68" s="1"/>
  <c r="G75"/>
  <c r="J75" s="1"/>
  <c r="G67"/>
  <c r="J67" s="1"/>
  <c r="G65"/>
  <c r="J65" s="1"/>
  <c r="G72" l="1"/>
  <c r="J72" s="1"/>
  <c r="G71"/>
  <c r="J71" s="1"/>
  <c r="G69"/>
  <c r="J69" s="1"/>
  <c r="G73"/>
  <c r="J73" s="1"/>
  <c r="G74" l="1"/>
  <c r="J74" s="1"/>
</calcChain>
</file>

<file path=xl/comments1.xml><?xml version="1.0" encoding="utf-8"?>
<comments xmlns="http://schemas.openxmlformats.org/spreadsheetml/2006/main">
  <authors>
    <author>Bećirović Enes</author>
  </authors>
  <commentList>
    <comment ref="AD19" authorId="0">
      <text>
        <r>
          <rPr>
            <b/>
            <sz val="8"/>
            <color indexed="60"/>
            <rFont val="Tahoma"/>
            <family val="2"/>
            <charset val="238"/>
          </rPr>
          <t>Bećirović Enes:</t>
        </r>
        <r>
          <rPr>
            <sz val="8"/>
            <color indexed="81"/>
            <rFont val="Tahoma"/>
            <charset val="238"/>
          </rPr>
          <t xml:space="preserve">
Srednja ocjena se ne računa ako je opći uspjeh 1 ili "n"
</t>
        </r>
      </text>
    </comment>
    <comment ref="AE19" authorId="0">
      <text>
        <r>
          <rPr>
            <sz val="8"/>
            <color indexed="81"/>
            <rFont val="Tahoma"/>
            <charset val="238"/>
          </rPr>
          <t xml:space="preserve">
Opći uspjeh će biti:
1 - ukoliko učenik ima više 
     od nula ocjena 1
n - ukoliko ima više od gore 
    zadatih ocjena "n"
2-5 - ukoliko učenik prolazi
</t>
        </r>
      </text>
    </comment>
    <comment ref="AE56" authorId="0">
      <text>
        <r>
          <rPr>
            <sz val="8"/>
            <color indexed="81"/>
            <rFont val="Tahoma"/>
            <charset val="238"/>
          </rPr>
          <t>Npr: 
- učenici za pohvalu
- kažnjeni učenici
- učenici koji su upućeni 
   na popravni ispit itd.</t>
        </r>
      </text>
    </comment>
    <comment ref="J65" authorId="0">
      <text>
        <r>
          <rPr>
            <sz val="8"/>
            <color indexed="81"/>
            <rFont val="Tahoma"/>
            <charset val="238"/>
          </rPr>
          <t>Za računanje procenta potrebno je unijeti podatke o broju muških i ženskih učenika u ćelije AE53 i AE54</t>
        </r>
      </text>
    </comment>
  </commentList>
</comments>
</file>

<file path=xl/sharedStrings.xml><?xml version="1.0" encoding="utf-8"?>
<sst xmlns="http://schemas.openxmlformats.org/spreadsheetml/2006/main" count="428" uniqueCount="69">
  <si>
    <t>Prezime i ime učenika</t>
  </si>
  <si>
    <t>Opravdani</t>
  </si>
  <si>
    <t>Neopravdani</t>
  </si>
  <si>
    <t>Izostanci</t>
  </si>
  <si>
    <t>Broj učenika</t>
  </si>
  <si>
    <t>Muških</t>
  </si>
  <si>
    <t>Ženskih</t>
  </si>
  <si>
    <t>Svega</t>
  </si>
  <si>
    <t>Odličnih</t>
  </si>
  <si>
    <t>Dobrih</t>
  </si>
  <si>
    <t>Dovoljnih</t>
  </si>
  <si>
    <t>Broj učenika sa pozitivnim ocjenama</t>
  </si>
  <si>
    <t>%</t>
  </si>
  <si>
    <t>Broj učenika sa negativnim ocjenama</t>
  </si>
  <si>
    <t>sa jednom</t>
  </si>
  <si>
    <t>sa dvije</t>
  </si>
  <si>
    <t>sa 3 i više</t>
  </si>
  <si>
    <t>Primjerno</t>
  </si>
  <si>
    <t>Dobro</t>
  </si>
  <si>
    <t>Zadovoljava</t>
  </si>
  <si>
    <t>Loše</t>
  </si>
  <si>
    <t>UKOR ODJELJENSKOG VIJEĆA</t>
  </si>
  <si>
    <t>UKOR NASTAVNIČKOG VIJEĆA</t>
  </si>
  <si>
    <t>UKOR DIREKTORA</t>
  </si>
  <si>
    <t>Vaspitno disciplinske mjere</t>
  </si>
  <si>
    <t>Vladanje učenika</t>
  </si>
  <si>
    <t>Neocijenjenih</t>
  </si>
  <si>
    <t>Srednja ocjena</t>
  </si>
  <si>
    <t>Razrednik</t>
  </si>
  <si>
    <t>u Tuzli</t>
  </si>
  <si>
    <t xml:space="preserve">   Opravdani</t>
  </si>
  <si>
    <t xml:space="preserve">   Neopravdani</t>
  </si>
  <si>
    <t xml:space="preserve">   Ukupno izostanaka</t>
  </si>
  <si>
    <t xml:space="preserve">   Vladanje</t>
  </si>
  <si>
    <t xml:space="preserve">   Napomena</t>
  </si>
  <si>
    <t>UKOR RAZEDNIKA</t>
  </si>
  <si>
    <t>JU Mješovita srednja hemijska škola</t>
  </si>
  <si>
    <t>Nedovoljnih</t>
  </si>
  <si>
    <t>ukupno</t>
  </si>
  <si>
    <t>Srednja ocjena po predmetu</t>
  </si>
  <si>
    <t>Broj jedinica</t>
  </si>
  <si>
    <t>Opšti uspjeh</t>
  </si>
  <si>
    <t xml:space="preserve"> Nastavni predmeti</t>
  </si>
  <si>
    <t>Napomena</t>
  </si>
  <si>
    <t>Razred:</t>
  </si>
  <si>
    <t>Odjeljenje:</t>
  </si>
  <si>
    <t>Školska godina:</t>
  </si>
  <si>
    <t>Klasifikacija:</t>
  </si>
  <si>
    <t>Tuzla,</t>
  </si>
  <si>
    <t>ULAZNI PODACI</t>
  </si>
  <si>
    <t>Škola:</t>
  </si>
  <si>
    <t>Datum:</t>
  </si>
  <si>
    <t xml:space="preserve">Odobreno = </t>
  </si>
  <si>
    <t>Odobreno do</t>
  </si>
  <si>
    <r>
      <t>lozinka za tabelar za profesore je:</t>
    </r>
    <r>
      <rPr>
        <b/>
        <sz val="10"/>
        <color indexed="12"/>
        <rFont val="Times New Roman"/>
        <family val="1"/>
      </rPr>
      <t xml:space="preserve"> 16.01.1993.merima ili 16.01.meri</t>
    </r>
  </si>
  <si>
    <t>Vrlo dobrih</t>
  </si>
  <si>
    <t>Vrlo dobro</t>
  </si>
  <si>
    <t/>
  </si>
  <si>
    <t>ŠKOLSKE _____________ GODINE</t>
  </si>
  <si>
    <t xml:space="preserve">TABELARNI PREGLED USPJEHA UČENIKA _____ NA KRAJU _______________________________ </t>
  </si>
  <si>
    <t>2024/2025</t>
  </si>
  <si>
    <t>II polugodište</t>
  </si>
  <si>
    <t>I</t>
  </si>
  <si>
    <t>a</t>
  </si>
  <si>
    <t xml:space="preserve">   Srednja ocjena</t>
  </si>
  <si>
    <t xml:space="preserve">   Opšti uspjeh</t>
  </si>
  <si>
    <t xml:space="preserve">   Broj jedinica</t>
  </si>
  <si>
    <t xml:space="preserve">Prezime i ime učenika
</t>
  </si>
  <si>
    <t>Najveći broj neocijenjenih predmeta
za koji se izvodi opći uspjeh je: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</si>
</sst>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d/\ mmmm\ yyyy/"/>
    <numFmt numFmtId="166" formatCode="dd/mm/yyyy/;@"/>
  </numFmts>
  <fonts count="26">
    <font>
      <sz val="10"/>
      <name val="Arial"/>
      <charset val="238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u/>
      <sz val="10"/>
      <name val="ShelleyAllegro BT"/>
      <family val="4"/>
    </font>
    <font>
      <sz val="12"/>
      <name val="Times New Roman"/>
      <family val="1"/>
    </font>
    <font>
      <sz val="8"/>
      <color indexed="81"/>
      <name val="Tahoma"/>
      <charset val="238"/>
    </font>
    <font>
      <sz val="11"/>
      <name val="Arial"/>
      <charset val="238"/>
    </font>
    <font>
      <b/>
      <sz val="11"/>
      <name val="Times New Roman"/>
      <family val="1"/>
    </font>
    <font>
      <b/>
      <sz val="10"/>
      <name val="Times New Roman"/>
      <family val="1"/>
      <charset val="238"/>
    </font>
    <font>
      <sz val="16"/>
      <name val="Times New Roman"/>
      <family val="1"/>
    </font>
    <font>
      <sz val="14"/>
      <name val="Times New Roman"/>
      <family val="1"/>
    </font>
    <font>
      <b/>
      <sz val="16"/>
      <color indexed="60"/>
      <name val="Times New Roman"/>
      <family val="1"/>
      <charset val="238"/>
    </font>
    <font>
      <b/>
      <u/>
      <sz val="14"/>
      <name val="Times New Roman"/>
      <family val="1"/>
    </font>
    <font>
      <b/>
      <u/>
      <sz val="22"/>
      <color indexed="6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indexed="60"/>
      <name val="Times New Roman"/>
      <family val="1"/>
    </font>
    <font>
      <b/>
      <sz val="12"/>
      <color indexed="60"/>
      <name val="Times New Roman"/>
      <family val="1"/>
      <charset val="238"/>
    </font>
    <font>
      <sz val="10"/>
      <color indexed="60"/>
      <name val="Times New Roman"/>
      <family val="1"/>
    </font>
    <font>
      <b/>
      <u/>
      <sz val="14"/>
      <color indexed="60"/>
      <name val="Times New Roman"/>
      <family val="1"/>
      <charset val="238"/>
    </font>
    <font>
      <b/>
      <sz val="8"/>
      <color indexed="60"/>
      <name val="Tahoma"/>
      <family val="2"/>
      <charset val="238"/>
    </font>
    <font>
      <b/>
      <sz val="10"/>
      <color indexed="60"/>
      <name val="Times New Roman"/>
      <family val="1"/>
      <charset val="238"/>
    </font>
    <font>
      <sz val="10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8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5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31" xfId="0" applyFont="1" applyFill="1" applyBorder="1" applyAlignment="1" applyProtection="1">
      <alignment horizontal="center" vertical="center"/>
      <protection hidden="1"/>
    </xf>
    <xf numFmtId="0" fontId="1" fillId="2" borderId="32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33" xfId="0" applyFont="1" applyFill="1" applyBorder="1" applyAlignment="1" applyProtection="1">
      <alignment horizontal="center" vertical="center"/>
      <protection hidden="1"/>
    </xf>
    <xf numFmtId="2" fontId="1" fillId="2" borderId="0" xfId="0" applyNumberFormat="1" applyFont="1" applyFill="1" applyBorder="1" applyAlignment="1">
      <alignment horizontal="center" vertical="center" textRotation="90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left" vertical="center"/>
    </xf>
    <xf numFmtId="0" fontId="7" fillId="2" borderId="41" xfId="0" applyFont="1" applyFill="1" applyBorder="1" applyAlignment="1" applyProtection="1">
      <alignment horizontal="left" vertical="top" wrapText="1"/>
      <protection locked="0"/>
    </xf>
    <xf numFmtId="0" fontId="7" fillId="2" borderId="42" xfId="0" applyFont="1" applyFill="1" applyBorder="1" applyAlignment="1" applyProtection="1">
      <alignment horizontal="left" vertical="top" wrapText="1"/>
      <protection locked="0"/>
    </xf>
    <xf numFmtId="0" fontId="7" fillId="2" borderId="43" xfId="0" applyFont="1" applyFill="1" applyBorder="1" applyAlignment="1" applyProtection="1">
      <alignment horizontal="left" vertical="top" wrapText="1"/>
      <protection locked="0"/>
    </xf>
    <xf numFmtId="0" fontId="16" fillId="3" borderId="44" xfId="0" applyFont="1" applyFill="1" applyBorder="1" applyAlignment="1">
      <alignment vertical="center"/>
    </xf>
    <xf numFmtId="0" fontId="16" fillId="3" borderId="18" xfId="0" applyFont="1" applyFill="1" applyBorder="1" applyAlignment="1">
      <alignment vertical="center"/>
    </xf>
    <xf numFmtId="0" fontId="18" fillId="3" borderId="16" xfId="0" applyFont="1" applyFill="1" applyBorder="1" applyAlignment="1">
      <alignment horizontal="left" vertical="center"/>
    </xf>
    <xf numFmtId="0" fontId="12" fillId="5" borderId="18" xfId="0" applyFont="1" applyFill="1" applyBorder="1" applyAlignment="1" applyProtection="1">
      <alignment horizontal="center" vertical="center"/>
      <protection locked="0"/>
    </xf>
    <xf numFmtId="0" fontId="21" fillId="4" borderId="12" xfId="0" applyFont="1" applyFill="1" applyBorder="1" applyAlignment="1">
      <alignment horizontal="right" vertical="center"/>
    </xf>
    <xf numFmtId="0" fontId="22" fillId="3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textRotation="90"/>
      <protection locked="0"/>
    </xf>
    <xf numFmtId="0" fontId="1" fillId="0" borderId="4" xfId="0" applyFont="1" applyFill="1" applyBorder="1" applyAlignment="1" applyProtection="1">
      <alignment horizontal="center" textRotation="90"/>
      <protection locked="0"/>
    </xf>
    <xf numFmtId="0" fontId="1" fillId="0" borderId="5" xfId="0" applyFont="1" applyFill="1" applyBorder="1" applyAlignment="1" applyProtection="1">
      <alignment horizontal="center" textRotation="90"/>
      <protection locked="0"/>
    </xf>
    <xf numFmtId="0" fontId="2" fillId="0" borderId="6" xfId="0" applyFont="1" applyFill="1" applyBorder="1" applyAlignment="1">
      <alignment horizontal="center" textRotation="90"/>
    </xf>
    <xf numFmtId="0" fontId="2" fillId="0" borderId="4" xfId="0" applyFont="1" applyFill="1" applyBorder="1" applyAlignment="1">
      <alignment horizontal="center" textRotation="90"/>
    </xf>
    <xf numFmtId="0" fontId="2" fillId="0" borderId="7" xfId="0" applyFont="1" applyFill="1" applyBorder="1" applyAlignment="1">
      <alignment horizontal="center" textRotation="90"/>
    </xf>
    <xf numFmtId="0" fontId="5" fillId="0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3" fillId="0" borderId="45" xfId="0" applyFont="1" applyFill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0" fontId="3" fillId="0" borderId="46" xfId="0" applyFont="1" applyFill="1" applyBorder="1" applyAlignment="1" applyProtection="1">
      <alignment horizontal="center" vertical="center"/>
      <protection hidden="1"/>
    </xf>
    <xf numFmtId="0" fontId="9" fillId="0" borderId="46" xfId="0" applyFont="1" applyFill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center" vertical="center"/>
      <protection hidden="1"/>
    </xf>
    <xf numFmtId="0" fontId="9" fillId="0" borderId="17" xfId="0" applyFont="1" applyFill="1" applyBorder="1" applyAlignment="1" applyProtection="1">
      <alignment horizontal="center" vertical="center"/>
      <protection hidden="1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>
      <alignment horizontal="center" vertical="center"/>
    </xf>
    <xf numFmtId="0" fontId="1" fillId="0" borderId="28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27" xfId="0" applyFont="1" applyFill="1" applyBorder="1" applyAlignment="1" applyProtection="1">
      <alignment horizontal="center" vertical="center"/>
      <protection locked="0"/>
    </xf>
    <xf numFmtId="0" fontId="3" fillId="0" borderId="48" xfId="0" applyFont="1" applyFill="1" applyBorder="1" applyAlignment="1" applyProtection="1">
      <alignment horizontal="center" vertical="center"/>
      <protection hidden="1"/>
    </xf>
    <xf numFmtId="0" fontId="3" fillId="0" borderId="26" xfId="0" applyFont="1" applyFill="1" applyBorder="1" applyAlignment="1" applyProtection="1">
      <alignment horizontal="center" vertical="center"/>
      <protection hidden="1"/>
    </xf>
    <xf numFmtId="0" fontId="3" fillId="0" borderId="27" xfId="0" applyFont="1" applyFill="1" applyBorder="1" applyAlignment="1" applyProtection="1">
      <alignment horizontal="center" vertical="center"/>
      <protection hidden="1"/>
    </xf>
    <xf numFmtId="0" fontId="9" fillId="0" borderId="27" xfId="0" applyFont="1" applyFill="1" applyBorder="1" applyAlignment="1" applyProtection="1">
      <alignment horizontal="center" vertical="center"/>
      <protection hidden="1"/>
    </xf>
    <xf numFmtId="0" fontId="1" fillId="0" borderId="29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1" fillId="0" borderId="31" xfId="0" applyFont="1" applyFill="1" applyBorder="1" applyAlignment="1" applyProtection="1">
      <alignment horizontal="center" vertical="center"/>
      <protection hidden="1"/>
    </xf>
    <xf numFmtId="0" fontId="1" fillId="0" borderId="32" xfId="0" applyFont="1" applyFill="1" applyBorder="1" applyAlignment="1" applyProtection="1">
      <alignment horizontal="center" vertical="center"/>
      <protection hidden="1"/>
    </xf>
    <xf numFmtId="0" fontId="1" fillId="0" borderId="16" xfId="0" applyFont="1" applyFill="1" applyBorder="1" applyAlignment="1" applyProtection="1">
      <alignment horizontal="center" vertical="center"/>
      <protection hidden="1"/>
    </xf>
    <xf numFmtId="0" fontId="1" fillId="0" borderId="33" xfId="0" applyFont="1" applyFill="1" applyBorder="1" applyAlignment="1" applyProtection="1">
      <alignment horizontal="center" vertical="center"/>
      <protection hidden="1"/>
    </xf>
    <xf numFmtId="2" fontId="1" fillId="0" borderId="26" xfId="0" applyNumberFormat="1" applyFont="1" applyFill="1" applyBorder="1" applyAlignment="1" applyProtection="1">
      <alignment horizontal="center" vertical="center" textRotation="90"/>
      <protection hidden="1"/>
    </xf>
    <xf numFmtId="2" fontId="1" fillId="0" borderId="34" xfId="0" applyNumberFormat="1" applyFont="1" applyFill="1" applyBorder="1" applyAlignment="1" applyProtection="1">
      <alignment horizontal="center" vertical="center" textRotation="90"/>
      <protection hidden="1"/>
    </xf>
    <xf numFmtId="2" fontId="1" fillId="0" borderId="0" xfId="0" applyNumberFormat="1" applyFont="1" applyFill="1" applyBorder="1" applyAlignment="1">
      <alignment horizontal="center" vertical="center" textRotation="90"/>
    </xf>
    <xf numFmtId="0" fontId="7" fillId="0" borderId="41" xfId="0" applyFont="1" applyFill="1" applyBorder="1" applyAlignment="1" applyProtection="1">
      <alignment horizontal="left" vertical="top" wrapText="1"/>
      <protection locked="0"/>
    </xf>
    <xf numFmtId="0" fontId="7" fillId="0" borderId="42" xfId="0" applyFont="1" applyFill="1" applyBorder="1" applyAlignment="1" applyProtection="1">
      <alignment horizontal="left" vertical="top" wrapText="1"/>
      <protection locked="0"/>
    </xf>
    <xf numFmtId="0" fontId="7" fillId="0" borderId="43" xfId="0" applyFont="1" applyFill="1" applyBorder="1" applyAlignment="1" applyProtection="1">
      <alignment horizontal="left" vertical="top" wrapText="1"/>
      <protection locked="0"/>
    </xf>
    <xf numFmtId="0" fontId="1" fillId="0" borderId="19" xfId="0" applyFont="1" applyFill="1" applyBorder="1" applyAlignment="1">
      <alignment horizontal="left" vertical="center"/>
    </xf>
    <xf numFmtId="0" fontId="1" fillId="0" borderId="33" xfId="0" applyFont="1" applyFill="1" applyBorder="1" applyAlignment="1" applyProtection="1">
      <alignment horizontal="center" vertical="center"/>
      <protection locked="0"/>
    </xf>
    <xf numFmtId="0" fontId="9" fillId="0" borderId="33" xfId="0" applyFont="1" applyFill="1" applyBorder="1" applyAlignment="1" applyProtection="1">
      <alignment horizontal="center" vertical="center"/>
      <protection hidden="1"/>
    </xf>
    <xf numFmtId="0" fontId="2" fillId="0" borderId="33" xfId="0" applyFont="1" applyFill="1" applyBorder="1" applyAlignment="1" applyProtection="1">
      <alignment horizontal="center" vertical="center"/>
      <protection hidden="1"/>
    </xf>
    <xf numFmtId="0" fontId="15" fillId="0" borderId="34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>
      <alignment horizontal="center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 applyProtection="1">
      <alignment horizontal="center" textRotation="90"/>
      <protection locked="0"/>
    </xf>
    <xf numFmtId="0" fontId="1" fillId="7" borderId="4" xfId="0" applyFont="1" applyFill="1" applyBorder="1" applyAlignment="1" applyProtection="1">
      <alignment horizontal="center" textRotation="90"/>
      <protection locked="0"/>
    </xf>
    <xf numFmtId="0" fontId="1" fillId="7" borderId="5" xfId="0" applyFont="1" applyFill="1" applyBorder="1" applyAlignment="1" applyProtection="1">
      <alignment horizontal="center" textRotation="90"/>
      <protection locked="0"/>
    </xf>
    <xf numFmtId="0" fontId="3" fillId="7" borderId="45" xfId="0" applyFont="1" applyFill="1" applyBorder="1" applyAlignment="1" applyProtection="1">
      <alignment horizontal="center" vertical="center"/>
      <protection hidden="1"/>
    </xf>
    <xf numFmtId="0" fontId="3" fillId="7" borderId="11" xfId="0" applyFont="1" applyFill="1" applyBorder="1" applyAlignment="1" applyProtection="1">
      <alignment horizontal="center" vertical="center"/>
      <protection hidden="1"/>
    </xf>
    <xf numFmtId="0" fontId="3" fillId="7" borderId="46" xfId="0" applyFont="1" applyFill="1" applyBorder="1" applyAlignment="1" applyProtection="1">
      <alignment horizontal="center" vertical="center"/>
      <protection hidden="1"/>
    </xf>
    <xf numFmtId="0" fontId="3" fillId="7" borderId="47" xfId="0" applyFont="1" applyFill="1" applyBorder="1" applyAlignment="1" applyProtection="1">
      <alignment horizontal="center" vertical="center"/>
      <protection hidden="1"/>
    </xf>
    <xf numFmtId="0" fontId="3" fillId="7" borderId="16" xfId="0" applyFont="1" applyFill="1" applyBorder="1" applyAlignment="1" applyProtection="1">
      <alignment horizontal="center" vertical="center"/>
      <protection hidden="1"/>
    </xf>
    <xf numFmtId="0" fontId="3" fillId="7" borderId="17" xfId="0" applyFont="1" applyFill="1" applyBorder="1" applyAlignment="1" applyProtection="1">
      <alignment horizontal="center" vertical="center"/>
      <protection hidden="1"/>
    </xf>
    <xf numFmtId="0" fontId="3" fillId="7" borderId="48" xfId="0" applyFont="1" applyFill="1" applyBorder="1" applyAlignment="1" applyProtection="1">
      <alignment horizontal="center" vertical="center"/>
      <protection hidden="1"/>
    </xf>
    <xf numFmtId="0" fontId="3" fillId="7" borderId="26" xfId="0" applyFont="1" applyFill="1" applyBorder="1" applyAlignment="1" applyProtection="1">
      <alignment horizontal="center" vertical="center"/>
      <protection hidden="1"/>
    </xf>
    <xf numFmtId="0" fontId="3" fillId="7" borderId="27" xfId="0" applyFont="1" applyFill="1" applyBorder="1" applyAlignment="1" applyProtection="1">
      <alignment horizontal="center" vertical="center"/>
      <protection hidden="1"/>
    </xf>
    <xf numFmtId="0" fontId="9" fillId="7" borderId="46" xfId="0" applyFont="1" applyFill="1" applyBorder="1" applyAlignment="1" applyProtection="1">
      <alignment horizontal="center" vertical="center"/>
      <protection hidden="1"/>
    </xf>
    <xf numFmtId="0" fontId="9" fillId="7" borderId="17" xfId="0" applyFont="1" applyFill="1" applyBorder="1" applyAlignment="1" applyProtection="1">
      <alignment horizontal="center" vertical="center"/>
      <protection hidden="1"/>
    </xf>
    <xf numFmtId="0" fontId="9" fillId="7" borderId="27" xfId="0" applyFont="1" applyFill="1" applyBorder="1" applyAlignment="1" applyProtection="1">
      <alignment horizontal="center" vertical="center"/>
      <protection hidden="1"/>
    </xf>
    <xf numFmtId="2" fontId="1" fillId="7" borderId="26" xfId="0" applyNumberFormat="1" applyFont="1" applyFill="1" applyBorder="1" applyAlignment="1" applyProtection="1">
      <alignment horizontal="center" vertical="center" textRotation="90"/>
      <protection hidden="1"/>
    </xf>
    <xf numFmtId="2" fontId="1" fillId="7" borderId="34" xfId="0" applyNumberFormat="1" applyFont="1" applyFill="1" applyBorder="1" applyAlignment="1" applyProtection="1">
      <alignment horizontal="center" vertical="center" textRotation="90"/>
      <protection hidden="1"/>
    </xf>
    <xf numFmtId="0" fontId="1" fillId="7" borderId="19" xfId="0" applyFont="1" applyFill="1" applyBorder="1" applyAlignment="1">
      <alignment horizontal="left" vertical="center"/>
    </xf>
    <xf numFmtId="0" fontId="9" fillId="7" borderId="33" xfId="0" applyFont="1" applyFill="1" applyBorder="1" applyAlignment="1" applyProtection="1">
      <alignment horizontal="center" vertical="center"/>
      <protection hidden="1"/>
    </xf>
    <xf numFmtId="0" fontId="2" fillId="7" borderId="33" xfId="0" applyFont="1" applyFill="1" applyBorder="1" applyAlignment="1" applyProtection="1">
      <alignment horizontal="center" vertical="center"/>
      <protection hidden="1"/>
    </xf>
    <xf numFmtId="0" fontId="15" fillId="7" borderId="34" xfId="0" applyFont="1" applyFill="1" applyBorder="1" applyAlignment="1" applyProtection="1">
      <alignment horizontal="center" vertical="center"/>
      <protection hidden="1"/>
    </xf>
    <xf numFmtId="0" fontId="15" fillId="7" borderId="6" xfId="0" applyFont="1" applyFill="1" applyBorder="1" applyAlignment="1">
      <alignment horizontal="center" textRotation="90"/>
    </xf>
    <xf numFmtId="0" fontId="15" fillId="7" borderId="4" xfId="0" applyFont="1" applyFill="1" applyBorder="1" applyAlignment="1">
      <alignment horizontal="center" textRotation="90"/>
    </xf>
    <xf numFmtId="0" fontId="15" fillId="7" borderId="7" xfId="0" applyFont="1" applyFill="1" applyBorder="1" applyAlignment="1">
      <alignment horizontal="center" textRotation="90"/>
    </xf>
    <xf numFmtId="0" fontId="3" fillId="2" borderId="6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8" fillId="2" borderId="66" xfId="0" applyFont="1" applyFill="1" applyBorder="1" applyAlignment="1" applyProtection="1">
      <alignment horizontal="left" vertical="top" wrapText="1"/>
      <protection locked="0"/>
    </xf>
    <xf numFmtId="0" fontId="2" fillId="2" borderId="67" xfId="0" applyFont="1" applyFill="1" applyBorder="1" applyAlignment="1" applyProtection="1">
      <alignment horizontal="left" vertical="top" wrapText="1"/>
      <protection locked="0"/>
    </xf>
    <xf numFmtId="0" fontId="2" fillId="2" borderId="68" xfId="0" applyFont="1" applyFill="1" applyBorder="1" applyAlignment="1" applyProtection="1">
      <alignment horizontal="left" vertical="top" wrapText="1"/>
      <protection locked="0"/>
    </xf>
    <xf numFmtId="0" fontId="15" fillId="7" borderId="70" xfId="0" applyFont="1" applyFill="1" applyBorder="1" applyAlignment="1">
      <alignment horizontal="center" textRotation="90"/>
    </xf>
    <xf numFmtId="0" fontId="15" fillId="7" borderId="71" xfId="0" applyFont="1" applyFill="1" applyBorder="1" applyAlignment="1">
      <alignment horizontal="center" textRotation="90"/>
    </xf>
    <xf numFmtId="0" fontId="15" fillId="7" borderId="72" xfId="0" applyFont="1" applyFill="1" applyBorder="1" applyAlignment="1">
      <alignment horizontal="center" textRotation="90"/>
    </xf>
    <xf numFmtId="0" fontId="15" fillId="7" borderId="73" xfId="0" applyFont="1" applyFill="1" applyBorder="1" applyAlignment="1">
      <alignment horizontal="center" textRotation="90"/>
    </xf>
    <xf numFmtId="0" fontId="15" fillId="7" borderId="74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69" xfId="0" applyFont="1" applyFill="1" applyBorder="1" applyAlignment="1">
      <alignment horizontal="center" vertical="center"/>
    </xf>
    <xf numFmtId="0" fontId="15" fillId="7" borderId="75" xfId="0" applyFont="1" applyFill="1" applyBorder="1" applyAlignment="1">
      <alignment horizontal="center" textRotation="90"/>
    </xf>
    <xf numFmtId="0" fontId="15" fillId="7" borderId="76" xfId="0" applyFont="1" applyFill="1" applyBorder="1" applyAlignment="1">
      <alignment horizontal="center" textRotation="90"/>
    </xf>
    <xf numFmtId="0" fontId="15" fillId="7" borderId="77" xfId="0" applyFont="1" applyFill="1" applyBorder="1" applyAlignment="1">
      <alignment horizontal="center" textRotation="90"/>
    </xf>
    <xf numFmtId="0" fontId="15" fillId="7" borderId="78" xfId="0" applyFont="1" applyFill="1" applyBorder="1" applyAlignment="1">
      <alignment horizontal="center" textRotation="90"/>
    </xf>
    <xf numFmtId="0" fontId="8" fillId="2" borderId="79" xfId="0" applyFont="1" applyFill="1" applyBorder="1" applyAlignment="1">
      <alignment horizontal="left" vertical="center"/>
    </xf>
    <xf numFmtId="0" fontId="8" fillId="2" borderId="80" xfId="0" applyFont="1" applyFill="1" applyBorder="1" applyAlignment="1">
      <alignment horizontal="left" vertical="center"/>
    </xf>
    <xf numFmtId="0" fontId="8" fillId="2" borderId="81" xfId="0" applyFont="1" applyFill="1" applyBorder="1" applyAlignment="1">
      <alignment horizontal="left" vertical="center"/>
    </xf>
    <xf numFmtId="0" fontId="1" fillId="7" borderId="25" xfId="0" applyFont="1" applyFill="1" applyBorder="1" applyAlignment="1">
      <alignment horizontal="right" vertical="center"/>
    </xf>
    <xf numFmtId="0" fontId="1" fillId="7" borderId="26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164" fontId="9" fillId="7" borderId="26" xfId="0" applyNumberFormat="1" applyFont="1" applyFill="1" applyBorder="1" applyAlignment="1" applyProtection="1">
      <alignment horizontal="center" vertical="center"/>
      <protection hidden="1"/>
    </xf>
    <xf numFmtId="164" fontId="9" fillId="7" borderId="34" xfId="0" applyNumberFormat="1" applyFont="1" applyFill="1" applyBorder="1" applyAlignment="1" applyProtection="1">
      <alignment horizontal="center" vertical="center"/>
      <protection hidden="1"/>
    </xf>
    <xf numFmtId="0" fontId="1" fillId="7" borderId="15" xfId="0" applyFont="1" applyFill="1" applyBorder="1" applyAlignment="1" applyProtection="1">
      <alignment horizontal="center" vertical="center"/>
      <protection locked="0"/>
    </xf>
    <xf numFmtId="0" fontId="1" fillId="7" borderId="16" xfId="0" applyFont="1" applyFill="1" applyBorder="1" applyAlignment="1" applyProtection="1">
      <alignment horizontal="center" vertical="center"/>
      <protection locked="0"/>
    </xf>
    <xf numFmtId="0" fontId="1" fillId="7" borderId="25" xfId="0" applyFont="1" applyFill="1" applyBorder="1" applyAlignment="1" applyProtection="1">
      <alignment horizontal="center" vertical="center"/>
      <protection locked="0"/>
    </xf>
    <xf numFmtId="0" fontId="1" fillId="7" borderId="26" xfId="0" applyFont="1" applyFill="1" applyBorder="1" applyAlignment="1" applyProtection="1">
      <alignment horizontal="center" vertical="center"/>
      <protection locked="0"/>
    </xf>
    <xf numFmtId="0" fontId="1" fillId="7" borderId="15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2" fontId="1" fillId="7" borderId="49" xfId="0" applyNumberFormat="1" applyFont="1" applyFill="1" applyBorder="1" applyAlignment="1" applyProtection="1">
      <alignment horizontal="right" vertical="center"/>
      <protection hidden="1"/>
    </xf>
    <xf numFmtId="2" fontId="1" fillId="7" borderId="44" xfId="0" applyNumberFormat="1" applyFont="1" applyFill="1" applyBorder="1" applyAlignment="1" applyProtection="1">
      <alignment horizontal="right" vertical="center"/>
      <protection hidden="1"/>
    </xf>
    <xf numFmtId="0" fontId="1" fillId="7" borderId="49" xfId="0" applyFont="1" applyFill="1" applyBorder="1" applyAlignment="1" applyProtection="1">
      <alignment horizontal="center" vertical="center"/>
      <protection hidden="1"/>
    </xf>
    <xf numFmtId="0" fontId="1" fillId="7" borderId="44" xfId="0" applyFont="1" applyFill="1" applyBorder="1" applyAlignment="1" applyProtection="1">
      <alignment horizontal="center" vertical="center"/>
      <protection hidden="1"/>
    </xf>
    <xf numFmtId="0" fontId="1" fillId="7" borderId="18" xfId="0" applyFont="1" applyFill="1" applyBorder="1" applyAlignment="1" applyProtection="1">
      <alignment horizontal="center" vertical="center"/>
      <protection hidden="1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 applyAlignment="1" applyProtection="1">
      <alignment horizontal="right" vertical="center"/>
      <protection locked="0"/>
    </xf>
    <xf numFmtId="165" fontId="1" fillId="2" borderId="40" xfId="0" applyNumberFormat="1" applyFont="1" applyFill="1" applyBorder="1" applyAlignment="1" applyProtection="1">
      <alignment horizontal="left" vertical="center"/>
      <protection hidden="1"/>
    </xf>
    <xf numFmtId="0" fontId="4" fillId="2" borderId="40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right" vertical="center"/>
    </xf>
    <xf numFmtId="0" fontId="1" fillId="7" borderId="16" xfId="0" applyFont="1" applyFill="1" applyBorder="1" applyAlignment="1">
      <alignment horizontal="right" vertical="center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3" fillId="2" borderId="6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" fillId="7" borderId="19" xfId="0" applyFont="1" applyFill="1" applyBorder="1" applyAlignment="1" applyProtection="1">
      <alignment horizontal="center" vertical="center"/>
      <protection hidden="1"/>
    </xf>
    <xf numFmtId="0" fontId="3" fillId="7" borderId="15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3" fillId="7" borderId="65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12" fillId="5" borderId="49" xfId="0" applyFont="1" applyFill="1" applyBorder="1" applyAlignment="1" applyProtection="1">
      <alignment horizontal="center" vertical="center"/>
      <protection locked="0"/>
    </xf>
    <xf numFmtId="0" fontId="12" fillId="5" borderId="44" xfId="0" applyFont="1" applyFill="1" applyBorder="1" applyAlignment="1" applyProtection="1">
      <alignment horizontal="center" vertical="center"/>
      <protection locked="0"/>
    </xf>
    <xf numFmtId="0" fontId="12" fillId="5" borderId="18" xfId="0" applyFont="1" applyFill="1" applyBorder="1" applyAlignment="1" applyProtection="1">
      <alignment horizontal="center" vertical="center"/>
      <protection locked="0"/>
    </xf>
    <xf numFmtId="0" fontId="12" fillId="5" borderId="16" xfId="0" applyFont="1" applyFill="1" applyBorder="1" applyAlignment="1" applyProtection="1">
      <alignment horizontal="center" vertical="center"/>
      <protection locked="0"/>
    </xf>
    <xf numFmtId="0" fontId="11" fillId="6" borderId="16" xfId="0" applyFont="1" applyFill="1" applyBorder="1" applyAlignment="1">
      <alignment horizontal="right" vertical="center"/>
    </xf>
    <xf numFmtId="0" fontId="25" fillId="7" borderId="62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3" fillId="2" borderId="0" xfId="0" applyFont="1" applyFill="1" applyBorder="1" applyAlignment="1" applyProtection="1">
      <alignment horizontal="center" vertical="center" wrapText="1"/>
      <protection hidden="1"/>
    </xf>
    <xf numFmtId="0" fontId="5" fillId="6" borderId="16" xfId="0" applyFont="1" applyFill="1" applyBorder="1" applyAlignment="1">
      <alignment horizontal="right" vertical="center" wrapText="1"/>
    </xf>
    <xf numFmtId="0" fontId="5" fillId="6" borderId="16" xfId="0" applyFont="1" applyFill="1" applyBorder="1" applyAlignment="1">
      <alignment horizontal="right" vertical="center"/>
    </xf>
    <xf numFmtId="0" fontId="15" fillId="7" borderId="60" xfId="0" applyFont="1" applyFill="1" applyBorder="1" applyAlignment="1">
      <alignment horizontal="center" vertical="center"/>
    </xf>
    <xf numFmtId="0" fontId="15" fillId="7" borderId="61" xfId="0" applyFont="1" applyFill="1" applyBorder="1" applyAlignment="1">
      <alignment horizontal="center" vertical="center"/>
    </xf>
    <xf numFmtId="0" fontId="1" fillId="7" borderId="65" xfId="0" applyFont="1" applyFill="1" applyBorder="1" applyAlignment="1">
      <alignment horizontal="right" vertical="center"/>
    </xf>
    <xf numFmtId="0" fontId="1" fillId="7" borderId="31" xfId="0" applyFont="1" applyFill="1" applyBorder="1" applyAlignment="1">
      <alignment horizontal="right" vertical="center"/>
    </xf>
    <xf numFmtId="0" fontId="16" fillId="3" borderId="49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166" fontId="17" fillId="3" borderId="49" xfId="0" applyNumberFormat="1" applyFont="1" applyFill="1" applyBorder="1" applyAlignment="1" applyProtection="1">
      <alignment horizontal="center" vertical="center"/>
      <protection locked="0"/>
    </xf>
    <xf numFmtId="166" fontId="17" fillId="3" borderId="44" xfId="0" applyNumberFormat="1" applyFont="1" applyFill="1" applyBorder="1" applyAlignment="1" applyProtection="1">
      <alignment horizontal="center" vertical="center"/>
      <protection locked="0"/>
    </xf>
    <xf numFmtId="166" fontId="17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3" borderId="49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right" vertical="center"/>
    </xf>
    <xf numFmtId="0" fontId="5" fillId="3" borderId="44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17" fillId="3" borderId="49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 applyProtection="1">
      <alignment horizontal="left" vertical="center"/>
      <protection locked="0"/>
    </xf>
    <xf numFmtId="0" fontId="5" fillId="2" borderId="59" xfId="0" applyFont="1" applyFill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11" fillId="4" borderId="36" xfId="0" applyFont="1" applyFill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15" fillId="7" borderId="63" xfId="0" applyFont="1" applyFill="1" applyBorder="1" applyAlignment="1">
      <alignment horizontal="center" textRotation="90"/>
    </xf>
    <xf numFmtId="0" fontId="15" fillId="7" borderId="64" xfId="0" applyFont="1" applyFill="1" applyBorder="1" applyAlignment="1">
      <alignment horizontal="center" textRotation="90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6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6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textRotation="90"/>
    </xf>
    <xf numFmtId="0" fontId="2" fillId="0" borderId="64" xfId="0" applyFont="1" applyFill="1" applyBorder="1" applyAlignment="1">
      <alignment horizontal="center" textRotation="90"/>
    </xf>
    <xf numFmtId="0" fontId="2" fillId="0" borderId="72" xfId="0" applyFont="1" applyFill="1" applyBorder="1" applyAlignment="1">
      <alignment horizontal="center" textRotation="90"/>
    </xf>
    <xf numFmtId="0" fontId="2" fillId="0" borderId="73" xfId="0" applyFont="1" applyFill="1" applyBorder="1" applyAlignment="1">
      <alignment horizontal="center" textRotation="90"/>
    </xf>
    <xf numFmtId="0" fontId="2" fillId="0" borderId="70" xfId="0" applyFont="1" applyFill="1" applyBorder="1" applyAlignment="1">
      <alignment horizontal="center" textRotation="90"/>
    </xf>
    <xf numFmtId="0" fontId="2" fillId="0" borderId="71" xfId="0" applyFont="1" applyFill="1" applyBorder="1" applyAlignment="1">
      <alignment horizontal="center" textRotation="90"/>
    </xf>
    <xf numFmtId="0" fontId="5" fillId="0" borderId="49" xfId="0" applyFont="1" applyFill="1" applyBorder="1" applyAlignment="1" applyProtection="1">
      <alignment horizontal="left" vertical="center"/>
      <protection locked="0"/>
    </xf>
    <xf numFmtId="0" fontId="5" fillId="0" borderId="44" xfId="0" applyFont="1" applyFill="1" applyBorder="1" applyAlignment="1" applyProtection="1">
      <alignment horizontal="left" vertical="center"/>
      <protection locked="0"/>
    </xf>
    <xf numFmtId="0" fontId="5" fillId="0" borderId="18" xfId="0" applyFont="1" applyFill="1" applyBorder="1" applyAlignment="1" applyProtection="1">
      <alignment horizontal="left" vertical="center"/>
      <protection locked="0"/>
    </xf>
    <xf numFmtId="0" fontId="2" fillId="0" borderId="74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textRotation="90"/>
    </xf>
    <xf numFmtId="0" fontId="2" fillId="0" borderId="76" xfId="0" applyFont="1" applyFill="1" applyBorder="1" applyAlignment="1">
      <alignment horizontal="center" textRotation="90"/>
    </xf>
    <xf numFmtId="0" fontId="2" fillId="0" borderId="77" xfId="0" applyFont="1" applyFill="1" applyBorder="1" applyAlignment="1">
      <alignment horizontal="center" textRotation="90"/>
    </xf>
    <xf numFmtId="0" fontId="2" fillId="0" borderId="78" xfId="0" applyFont="1" applyFill="1" applyBorder="1" applyAlignment="1">
      <alignment horizontal="center" textRotation="90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1" fillId="0" borderId="15" xfId="0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right" vertical="center"/>
    </xf>
    <xf numFmtId="0" fontId="8" fillId="0" borderId="66" xfId="0" applyFont="1" applyFill="1" applyBorder="1" applyAlignment="1" applyProtection="1">
      <alignment horizontal="left" vertical="top" wrapText="1"/>
      <protection locked="0"/>
    </xf>
    <xf numFmtId="0" fontId="2" fillId="0" borderId="67" xfId="0" applyFont="1" applyFill="1" applyBorder="1" applyAlignment="1" applyProtection="1">
      <alignment horizontal="left" vertical="top" wrapText="1"/>
      <protection locked="0"/>
    </xf>
    <xf numFmtId="0" fontId="2" fillId="0" borderId="68" xfId="0" applyFont="1" applyFill="1" applyBorder="1" applyAlignment="1" applyProtection="1">
      <alignment horizontal="left" vertical="top" wrapText="1"/>
      <protection locked="0"/>
    </xf>
    <xf numFmtId="0" fontId="5" fillId="0" borderId="58" xfId="0" applyFont="1" applyFill="1" applyBorder="1" applyAlignment="1" applyProtection="1">
      <alignment horizontal="left" vertical="center"/>
      <protection locked="0"/>
    </xf>
    <xf numFmtId="0" fontId="5" fillId="0" borderId="59" xfId="0" applyFont="1" applyFill="1" applyBorder="1" applyAlignment="1" applyProtection="1">
      <alignment horizontal="left" vertical="center"/>
      <protection locked="0"/>
    </xf>
    <xf numFmtId="0" fontId="5" fillId="0" borderId="28" xfId="0" applyFont="1" applyFill="1" applyBorder="1" applyAlignment="1" applyProtection="1">
      <alignment horizontal="left" vertical="center"/>
      <protection locked="0"/>
    </xf>
    <xf numFmtId="0" fontId="1" fillId="0" borderId="65" xfId="0" applyFont="1" applyFill="1" applyBorder="1" applyAlignment="1">
      <alignment horizontal="right" vertical="center"/>
    </xf>
    <xf numFmtId="0" fontId="1" fillId="0" borderId="31" xfId="0" applyFont="1" applyFill="1" applyBorder="1" applyAlignment="1">
      <alignment horizontal="right" vertical="center"/>
    </xf>
    <xf numFmtId="0" fontId="8" fillId="0" borderId="79" xfId="0" applyFont="1" applyFill="1" applyBorder="1" applyAlignment="1">
      <alignment horizontal="left" vertical="center"/>
    </xf>
    <xf numFmtId="0" fontId="8" fillId="0" borderId="80" xfId="0" applyFont="1" applyFill="1" applyBorder="1" applyAlignment="1">
      <alignment horizontal="left" vertical="center"/>
    </xf>
    <xf numFmtId="0" fontId="8" fillId="0" borderId="81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49" xfId="0" applyFont="1" applyFill="1" applyBorder="1" applyAlignment="1" applyProtection="1">
      <alignment horizontal="center" vertical="center"/>
      <protection hidden="1"/>
    </xf>
    <xf numFmtId="0" fontId="1" fillId="0" borderId="44" xfId="0" applyFont="1" applyFill="1" applyBorder="1" applyAlignment="1" applyProtection="1">
      <alignment horizontal="center" vertical="center"/>
      <protection hidden="1"/>
    </xf>
    <xf numFmtId="0" fontId="1" fillId="0" borderId="18" xfId="0" applyFont="1" applyFill="1" applyBorder="1" applyAlignment="1" applyProtection="1">
      <alignment horizontal="center" vertical="center"/>
      <protection hidden="1"/>
    </xf>
    <xf numFmtId="2" fontId="1" fillId="0" borderId="49" xfId="0" applyNumberFormat="1" applyFont="1" applyFill="1" applyBorder="1" applyAlignment="1" applyProtection="1">
      <alignment horizontal="right" vertical="center"/>
      <protection hidden="1"/>
    </xf>
    <xf numFmtId="2" fontId="1" fillId="0" borderId="44" xfId="0" applyNumberFormat="1" applyFont="1" applyFill="1" applyBorder="1" applyAlignment="1" applyProtection="1">
      <alignment horizontal="right" vertical="center"/>
      <protection hidden="1"/>
    </xf>
    <xf numFmtId="0" fontId="1" fillId="0" borderId="19" xfId="0" applyFont="1" applyFill="1" applyBorder="1" applyAlignment="1" applyProtection="1">
      <alignment horizontal="center" vertical="center"/>
      <protection hidden="1"/>
    </xf>
    <xf numFmtId="0" fontId="1" fillId="0" borderId="25" xfId="0" applyFont="1" applyFill="1" applyBorder="1" applyAlignment="1">
      <alignment horizontal="right" vertical="center"/>
    </xf>
    <xf numFmtId="0" fontId="1" fillId="0" borderId="26" xfId="0" applyFont="1" applyFill="1" applyBorder="1" applyAlignment="1">
      <alignment horizontal="right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1" fillId="0" borderId="49" xfId="0" applyFont="1" applyFill="1" applyBorder="1" applyAlignment="1" applyProtection="1">
      <alignment horizontal="center" vertical="center"/>
      <protection locked="0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2" fillId="0" borderId="62" xfId="0" applyFont="1" applyFill="1" applyBorder="1" applyAlignment="1">
      <alignment horizontal="center"/>
    </xf>
    <xf numFmtId="0" fontId="3" fillId="0" borderId="4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164" fontId="9" fillId="0" borderId="26" xfId="0" applyNumberFormat="1" applyFont="1" applyFill="1" applyBorder="1" applyAlignment="1" applyProtection="1">
      <alignment horizontal="center" vertical="center"/>
      <protection hidden="1"/>
    </xf>
    <xf numFmtId="164" fontId="9" fillId="0" borderId="34" xfId="0" applyNumberFormat="1" applyFont="1" applyFill="1" applyBorder="1" applyAlignment="1" applyProtection="1">
      <alignment horizontal="center" vertical="center"/>
      <protection hidden="1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58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40" xfId="0" applyFont="1" applyFill="1" applyBorder="1" applyAlignment="1" applyProtection="1">
      <alignment horizontal="right" vertical="center"/>
      <protection locked="0"/>
    </xf>
    <xf numFmtId="165" fontId="1" fillId="0" borderId="40" xfId="0" applyNumberFormat="1" applyFont="1" applyFill="1" applyBorder="1" applyAlignment="1" applyProtection="1">
      <alignment horizontal="left" vertical="center"/>
      <protection hidden="1"/>
    </xf>
    <xf numFmtId="0" fontId="4" fillId="0" borderId="40" xfId="0" applyFont="1" applyFill="1" applyBorder="1" applyAlignment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b val="0"/>
        <i val="0"/>
        <condense val="0"/>
        <extend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>
    <pageSetUpPr fitToPage="1"/>
  </sheetPr>
  <dimension ref="B1:BC77"/>
  <sheetViews>
    <sheetView topLeftCell="A3" zoomScale="84" workbookViewId="0">
      <selection activeCell="D19" sqref="D19:I19"/>
    </sheetView>
  </sheetViews>
  <sheetFormatPr defaultColWidth="3.7109375" defaultRowHeight="12.75"/>
  <cols>
    <col min="1" max="1" width="3.7109375" style="30" customWidth="1"/>
    <col min="2" max="2" width="2.28515625" style="30" customWidth="1"/>
    <col min="3" max="3" width="3.28515625" style="30" customWidth="1"/>
    <col min="4" max="9" width="3.85546875" style="30" customWidth="1"/>
    <col min="10" max="29" width="3.28515625" style="30" customWidth="1"/>
    <col min="30" max="32" width="5.140625" style="30" customWidth="1"/>
    <col min="33" max="34" width="5.28515625" style="30" customWidth="1"/>
    <col min="35" max="35" width="7.28515625" style="30" customWidth="1"/>
    <col min="36" max="36" width="4.140625" style="30" customWidth="1"/>
    <col min="37" max="37" width="10.85546875" style="30" customWidth="1"/>
    <col min="38" max="38" width="2.28515625" style="30" customWidth="1"/>
    <col min="39" max="54" width="3.7109375" style="30"/>
    <col min="55" max="55" width="8.7109375" style="30" bestFit="1" customWidth="1"/>
    <col min="56" max="16384" width="3.7109375" style="30"/>
  </cols>
  <sheetData>
    <row r="1" spans="2:55" ht="29.25" hidden="1" customHeight="1">
      <c r="B1" s="223" t="s">
        <v>51</v>
      </c>
      <c r="C1" s="224"/>
      <c r="D1" s="224"/>
      <c r="E1" s="225"/>
      <c r="F1" s="229">
        <f ca="1">YEAR(TODAY())</f>
        <v>2026</v>
      </c>
      <c r="G1" s="230"/>
      <c r="H1" s="229">
        <f ca="1">MONTH(TODAY())</f>
        <v>1</v>
      </c>
      <c r="I1" s="230"/>
      <c r="J1" s="229">
        <f ca="1">DAY(TODAY())</f>
        <v>7</v>
      </c>
      <c r="K1" s="230"/>
      <c r="L1" s="223" t="s">
        <v>53</v>
      </c>
      <c r="M1" s="224"/>
      <c r="N1" s="224"/>
      <c r="O1" s="224"/>
      <c r="P1" s="225"/>
      <c r="Q1" s="220">
        <v>46630</v>
      </c>
      <c r="R1" s="221"/>
      <c r="S1" s="221"/>
      <c r="T1" s="222"/>
      <c r="U1" s="226" t="s">
        <v>52</v>
      </c>
      <c r="V1" s="227"/>
      <c r="W1" s="227"/>
      <c r="X1" s="227"/>
      <c r="Y1" s="227"/>
      <c r="Z1" s="227"/>
      <c r="AA1" s="227"/>
      <c r="AB1" s="227"/>
      <c r="AC1" s="228"/>
      <c r="AD1" s="218" t="b">
        <f ca="1">IF(TODAY()&gt;Q1,FALSE,TRUE)</f>
        <v>1</v>
      </c>
      <c r="AE1" s="219"/>
      <c r="AF1" s="219"/>
      <c r="AG1" s="48" t="str">
        <f>IF(K10="I polugodište","NA KRAJU PRVOG POLUGODIŠTA ",IF(K10="II polugodište","NA KRAJU DRUGOG POLUGODIŠTA ","POSLIJE POPRAVNOG ISPITA "))</f>
        <v xml:space="preserve">NA KRAJU DRUGOG POLUGODIŠTA </v>
      </c>
      <c r="AH1" s="46"/>
      <c r="AI1" s="46"/>
      <c r="AJ1" s="46"/>
      <c r="AK1" s="46"/>
      <c r="AL1" s="47"/>
    </row>
    <row r="2" spans="2:55" ht="29.25" hidden="1" customHeight="1" thickBot="1">
      <c r="B2" s="51" t="s">
        <v>54</v>
      </c>
    </row>
    <row r="3" spans="2:55" ht="11.25" customHeight="1">
      <c r="B3" s="231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3"/>
    </row>
    <row r="4" spans="2:55" s="31" customFormat="1" ht="42" customHeight="1">
      <c r="B4" s="234"/>
      <c r="C4" s="34"/>
      <c r="D4" s="35"/>
      <c r="E4" s="35"/>
      <c r="F4" s="239" t="s">
        <v>49</v>
      </c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36"/>
      <c r="AL4" s="236"/>
    </row>
    <row r="5" spans="2:55" s="31" customFormat="1" ht="27" customHeight="1">
      <c r="B5" s="234"/>
      <c r="C5" s="37"/>
      <c r="D5" s="38"/>
      <c r="E5" s="38"/>
      <c r="F5" s="206" t="s">
        <v>50</v>
      </c>
      <c r="G5" s="206"/>
      <c r="H5" s="206"/>
      <c r="I5" s="206"/>
      <c r="J5" s="206"/>
      <c r="K5" s="205" t="s">
        <v>36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2" t="s">
        <v>29</v>
      </c>
      <c r="AI5" s="203"/>
      <c r="AJ5" s="204"/>
      <c r="AK5" s="39"/>
      <c r="AL5" s="236"/>
    </row>
    <row r="6" spans="2:55" s="31" customFormat="1" ht="9" customHeight="1">
      <c r="B6" s="234"/>
      <c r="C6" s="37"/>
      <c r="D6" s="38"/>
      <c r="E6" s="38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39"/>
      <c r="AL6" s="236"/>
    </row>
    <row r="7" spans="2:55" s="31" customFormat="1" ht="27" customHeight="1">
      <c r="B7" s="234"/>
      <c r="C7" s="37"/>
      <c r="D7" s="38"/>
      <c r="E7" s="38"/>
      <c r="F7" s="206" t="s">
        <v>44</v>
      </c>
      <c r="G7" s="206"/>
      <c r="H7" s="206"/>
      <c r="I7" s="206"/>
      <c r="J7" s="206"/>
      <c r="K7" s="205" t="s">
        <v>62</v>
      </c>
      <c r="L7" s="205"/>
      <c r="M7" s="205"/>
      <c r="N7" s="205"/>
      <c r="O7" s="205"/>
      <c r="P7" s="205"/>
      <c r="Q7" s="205"/>
      <c r="R7" s="205"/>
      <c r="S7" s="205"/>
      <c r="T7" s="205"/>
      <c r="U7" s="38"/>
      <c r="V7" s="38"/>
      <c r="W7" s="38"/>
      <c r="X7" s="38"/>
      <c r="Y7" s="38"/>
      <c r="Z7" s="212" t="s">
        <v>68</v>
      </c>
      <c r="AA7" s="213"/>
      <c r="AB7" s="213"/>
      <c r="AC7" s="213"/>
      <c r="AD7" s="213"/>
      <c r="AE7" s="213"/>
      <c r="AF7" s="213"/>
      <c r="AG7" s="213"/>
      <c r="AH7" s="38"/>
      <c r="AI7" s="38"/>
      <c r="AJ7" s="38"/>
      <c r="AK7" s="39"/>
      <c r="AL7" s="236"/>
    </row>
    <row r="8" spans="2:55" s="31" customFormat="1" ht="27" customHeight="1">
      <c r="B8" s="234"/>
      <c r="C8" s="37"/>
      <c r="D8" s="38"/>
      <c r="E8" s="38"/>
      <c r="F8" s="206" t="s">
        <v>45</v>
      </c>
      <c r="G8" s="206"/>
      <c r="H8" s="206"/>
      <c r="I8" s="206"/>
      <c r="J8" s="206"/>
      <c r="K8" s="205" t="s">
        <v>63</v>
      </c>
      <c r="L8" s="205"/>
      <c r="M8" s="205"/>
      <c r="N8" s="205"/>
      <c r="O8" s="205"/>
      <c r="P8" s="205"/>
      <c r="Q8" s="205"/>
      <c r="R8" s="205"/>
      <c r="S8" s="205"/>
      <c r="T8" s="205"/>
      <c r="U8" s="38"/>
      <c r="V8" s="38"/>
      <c r="W8" s="38"/>
      <c r="X8" s="38"/>
      <c r="Y8" s="38"/>
      <c r="Z8" s="213"/>
      <c r="AA8" s="213"/>
      <c r="AB8" s="213"/>
      <c r="AC8" s="213"/>
      <c r="AD8" s="213"/>
      <c r="AE8" s="213"/>
      <c r="AF8" s="213"/>
      <c r="AG8" s="213"/>
      <c r="AH8" s="49">
        <v>2</v>
      </c>
      <c r="AI8" s="38"/>
      <c r="AJ8" s="38"/>
      <c r="AK8" s="39"/>
      <c r="AL8" s="236"/>
    </row>
    <row r="9" spans="2:55" s="31" customFormat="1" ht="27" customHeight="1">
      <c r="B9" s="234"/>
      <c r="C9" s="37"/>
      <c r="D9" s="38"/>
      <c r="E9" s="38"/>
      <c r="F9" s="206" t="s">
        <v>46</v>
      </c>
      <c r="G9" s="206"/>
      <c r="H9" s="206"/>
      <c r="I9" s="206"/>
      <c r="J9" s="206"/>
      <c r="K9" s="205" t="s">
        <v>60</v>
      </c>
      <c r="L9" s="205"/>
      <c r="M9" s="205"/>
      <c r="N9" s="205"/>
      <c r="O9" s="205"/>
      <c r="P9" s="205"/>
      <c r="Q9" s="205"/>
      <c r="R9" s="205"/>
      <c r="S9" s="205"/>
      <c r="T9" s="205"/>
      <c r="U9" s="38"/>
      <c r="V9" s="38"/>
      <c r="W9" s="38"/>
      <c r="X9" s="38"/>
      <c r="Y9" s="38"/>
      <c r="Z9" s="240" t="str">
        <f ca="1">IF(AD1,"","Ova verzija dokumenta važi samo do novembra "&amp;AK11&amp; " godine.")</f>
        <v/>
      </c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39"/>
      <c r="AL9" s="236"/>
    </row>
    <row r="10" spans="2:55" s="31" customFormat="1" ht="27" customHeight="1">
      <c r="B10" s="234"/>
      <c r="C10" s="37"/>
      <c r="D10" s="38"/>
      <c r="E10" s="38"/>
      <c r="F10" s="206" t="s">
        <v>47</v>
      </c>
      <c r="G10" s="206"/>
      <c r="H10" s="206"/>
      <c r="I10" s="206"/>
      <c r="J10" s="206"/>
      <c r="K10" s="205" t="s">
        <v>61</v>
      </c>
      <c r="L10" s="205"/>
      <c r="M10" s="205"/>
      <c r="N10" s="205"/>
      <c r="O10" s="205"/>
      <c r="P10" s="205"/>
      <c r="Q10" s="205"/>
      <c r="R10" s="205"/>
      <c r="S10" s="205"/>
      <c r="T10" s="205"/>
      <c r="U10" s="38"/>
      <c r="V10" s="38"/>
      <c r="W10" s="38"/>
      <c r="X10" s="38"/>
      <c r="Y10" s="38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39"/>
      <c r="AL10" s="236"/>
    </row>
    <row r="11" spans="2:55" ht="20.25">
      <c r="B11" s="234"/>
      <c r="C11" s="40"/>
      <c r="D11" s="41"/>
      <c r="E11" s="41"/>
      <c r="F11" s="42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50">
        <f>YEAR(Q1)</f>
        <v>2027</v>
      </c>
      <c r="AL11" s="236"/>
      <c r="BC11" s="31"/>
    </row>
    <row r="12" spans="2:55" ht="20.25">
      <c r="B12" s="234"/>
      <c r="C12" s="209" t="str">
        <f>K5</f>
        <v>JU Mješovita srednja hemijska škola</v>
      </c>
      <c r="D12" s="209"/>
      <c r="E12" s="209"/>
      <c r="F12" s="209"/>
      <c r="G12" s="209"/>
      <c r="H12" s="209"/>
      <c r="I12" s="209"/>
      <c r="J12" s="209"/>
      <c r="K12" s="209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6"/>
      <c r="BC12" s="31"/>
    </row>
    <row r="13" spans="2:55" ht="20.25">
      <c r="B13" s="234"/>
      <c r="C13" s="209" t="str">
        <f>AH5</f>
        <v>u Tuzli</v>
      </c>
      <c r="D13" s="209"/>
      <c r="E13" s="209"/>
      <c r="F13" s="209"/>
      <c r="G13" s="209"/>
      <c r="H13" s="209"/>
      <c r="I13" s="209"/>
      <c r="J13" s="209"/>
      <c r="K13" s="209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10"/>
      <c r="AF13" s="210"/>
      <c r="AG13" s="210"/>
      <c r="AH13" s="210"/>
      <c r="AI13" s="210"/>
      <c r="AJ13" s="210"/>
      <c r="AK13" s="210"/>
      <c r="AL13" s="236"/>
      <c r="BC13" s="31"/>
    </row>
    <row r="14" spans="2:55" ht="22.5" customHeight="1">
      <c r="B14" s="234"/>
      <c r="C14" s="211" t="str">
        <f>"TABELARNI PREGLED USPJEHA UČENIKA - "&amp;K7&amp;K8&amp;" - "&amp;AG1</f>
        <v xml:space="preserve">TABELARNI PREGLED USPJEHA UČENIKA - Ia - NA KRAJU DRUGOG POLUGODIŠTA </v>
      </c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36"/>
    </row>
    <row r="15" spans="2:55" ht="22.5" customHeight="1">
      <c r="B15" s="234"/>
      <c r="C15" s="211" t="str">
        <f>"ŠKOLSKE "&amp;K9&amp;" GODINE"</f>
        <v>ŠKOLSKE 2024/2025 GODINE</v>
      </c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36"/>
    </row>
    <row r="16" spans="2:55" ht="13.5" thickBot="1">
      <c r="B16" s="234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6"/>
    </row>
    <row r="17" spans="2:38" ht="21" customHeight="1" thickTop="1">
      <c r="B17" s="234"/>
      <c r="C17" s="116"/>
      <c r="D17" s="207" t="s">
        <v>67</v>
      </c>
      <c r="E17" s="207"/>
      <c r="F17" s="207"/>
      <c r="G17" s="207"/>
      <c r="H17" s="207"/>
      <c r="I17" s="207"/>
      <c r="J17" s="214" t="s">
        <v>42</v>
      </c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215"/>
      <c r="AD17" s="246" t="s">
        <v>64</v>
      </c>
      <c r="AE17" s="150" t="s">
        <v>65</v>
      </c>
      <c r="AF17" s="148" t="s">
        <v>66</v>
      </c>
      <c r="AG17" s="152" t="s">
        <v>3</v>
      </c>
      <c r="AH17" s="153"/>
      <c r="AI17" s="154"/>
      <c r="AJ17" s="155" t="s">
        <v>33</v>
      </c>
      <c r="AK17" s="157" t="s">
        <v>34</v>
      </c>
      <c r="AL17" s="236"/>
    </row>
    <row r="18" spans="2:38" ht="111" customHeight="1" thickBot="1">
      <c r="B18" s="234"/>
      <c r="C18" s="117"/>
      <c r="D18" s="208"/>
      <c r="E18" s="208"/>
      <c r="F18" s="208"/>
      <c r="G18" s="208"/>
      <c r="H18" s="208"/>
      <c r="I18" s="208"/>
      <c r="J18" s="118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20"/>
      <c r="AD18" s="247"/>
      <c r="AE18" s="151"/>
      <c r="AF18" s="149"/>
      <c r="AG18" s="139" t="s">
        <v>30</v>
      </c>
      <c r="AH18" s="140" t="s">
        <v>31</v>
      </c>
      <c r="AI18" s="141" t="s">
        <v>32</v>
      </c>
      <c r="AJ18" s="156"/>
      <c r="AK18" s="158"/>
      <c r="AL18" s="236"/>
    </row>
    <row r="19" spans="2:38" ht="17.25" customHeight="1">
      <c r="B19" s="234"/>
      <c r="C19" s="1">
        <v>1</v>
      </c>
      <c r="D19" s="245"/>
      <c r="E19" s="245"/>
      <c r="F19" s="245"/>
      <c r="G19" s="245"/>
      <c r="H19" s="245"/>
      <c r="I19" s="245"/>
      <c r="J19" s="4"/>
      <c r="K19" s="4"/>
      <c r="L19" s="4"/>
      <c r="M19" s="4"/>
      <c r="N19" s="4"/>
      <c r="O19" s="4"/>
      <c r="P19" s="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3"/>
      <c r="AD19" s="121" t="str">
        <f ca="1">IF($AD$1,IF(OR(D19="",AE19=1,AE19="n",COUNTBLANK(J19:AC19)=20)=TRUE,"",ROUND(AVERAGE(J19:AC19),2)),"x")</f>
        <v/>
      </c>
      <c r="AE19" s="122" t="str">
        <f ca="1">IF($AD$1,IF(OR(D19="",COUNTBLANK(J19:AC19)=20),"",IF(COUNTIF(J19:AC19,1)&gt;0,1,IF(COUNTIF(J19:AC19,"n")&gt;$AH$8,"n",ROUND(AVERAGE(J19:AC19),0)))),"x")</f>
        <v/>
      </c>
      <c r="AF19" s="123" t="str">
        <f ca="1">IF($AD$1,IF(AE19=1,COUNTIF(J19:AC19,1),""),"x")</f>
        <v/>
      </c>
      <c r="AG19" s="4"/>
      <c r="AH19" s="2"/>
      <c r="AI19" s="130" t="str">
        <f ca="1">IF($AD$1,IF(AE19="","",IF(OR(AG19="",AH19="")=TRUE,"",AG19+AH19)),"x")</f>
        <v/>
      </c>
      <c r="AJ19" s="5"/>
      <c r="AK19" s="6"/>
      <c r="AL19" s="236"/>
    </row>
    <row r="20" spans="2:38" ht="17.25" customHeight="1">
      <c r="B20" s="234"/>
      <c r="C20" s="7">
        <v>2</v>
      </c>
      <c r="D20" s="198"/>
      <c r="E20" s="198"/>
      <c r="F20" s="198"/>
      <c r="G20" s="198"/>
      <c r="H20" s="198"/>
      <c r="I20" s="198"/>
      <c r="J20" s="10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9"/>
      <c r="AD20" s="124" t="str">
        <f t="shared" ref="AD20:AD53" ca="1" si="0">IF($AD$1,IF(OR(D20="",AE20=1,AE20="n",COUNTBLANK(J20:AC20)=20)=TRUE,"",ROUND(AVERAGE(J20:AC20),2)),"x")</f>
        <v/>
      </c>
      <c r="AE20" s="125" t="str">
        <f t="shared" ref="AE20:AE53" ca="1" si="1">IF($AD$1,IF(OR(D20="",COUNTBLANK(J20:AC20)=20),"",IF(COUNTIF(J20:AC20,1)&gt;0,1,IF(COUNTIF(J20:AC20,"n")&gt;$AH$8,"n",ROUND(AVERAGE(J20:AC20),0)))),"x")</f>
        <v/>
      </c>
      <c r="AF20" s="126" t="str">
        <f t="shared" ref="AF20:AF53" ca="1" si="2">IF($AD$1,IF(AE20=1,COUNTIF(J20:AC20,1),""),"x")</f>
        <v/>
      </c>
      <c r="AG20" s="10"/>
      <c r="AH20" s="8"/>
      <c r="AI20" s="131" t="str">
        <f t="shared" ref="AI20:AI53" ca="1" si="3">IF($AD$1,IF(AE20="","",IF(OR(AG20="",AH20="")=TRUE,"",AG20+AH20)),"x")</f>
        <v/>
      </c>
      <c r="AJ20" s="5"/>
      <c r="AK20" s="11"/>
      <c r="AL20" s="236"/>
    </row>
    <row r="21" spans="2:38" ht="17.25" customHeight="1">
      <c r="B21" s="234"/>
      <c r="C21" s="7">
        <v>3</v>
      </c>
      <c r="D21" s="198"/>
      <c r="E21" s="198"/>
      <c r="F21" s="198"/>
      <c r="G21" s="198"/>
      <c r="H21" s="198"/>
      <c r="I21" s="198"/>
      <c r="J21" s="10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9"/>
      <c r="AD21" s="124" t="str">
        <f t="shared" ca="1" si="0"/>
        <v/>
      </c>
      <c r="AE21" s="125" t="str">
        <f t="shared" ca="1" si="1"/>
        <v/>
      </c>
      <c r="AF21" s="126" t="str">
        <f t="shared" ca="1" si="2"/>
        <v/>
      </c>
      <c r="AG21" s="10"/>
      <c r="AH21" s="8"/>
      <c r="AI21" s="131" t="str">
        <f t="shared" ca="1" si="3"/>
        <v/>
      </c>
      <c r="AJ21" s="5"/>
      <c r="AK21" s="11"/>
      <c r="AL21" s="236"/>
    </row>
    <row r="22" spans="2:38" ht="17.25" customHeight="1">
      <c r="B22" s="234"/>
      <c r="C22" s="7">
        <v>4</v>
      </c>
      <c r="D22" s="198"/>
      <c r="E22" s="198"/>
      <c r="F22" s="198"/>
      <c r="G22" s="198"/>
      <c r="H22" s="198"/>
      <c r="I22" s="198"/>
      <c r="J22" s="10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9"/>
      <c r="AD22" s="124" t="str">
        <f t="shared" ca="1" si="0"/>
        <v/>
      </c>
      <c r="AE22" s="125" t="str">
        <f t="shared" ca="1" si="1"/>
        <v/>
      </c>
      <c r="AF22" s="126" t="str">
        <f t="shared" ca="1" si="2"/>
        <v/>
      </c>
      <c r="AG22" s="10"/>
      <c r="AH22" s="8"/>
      <c r="AI22" s="131" t="str">
        <f t="shared" ca="1" si="3"/>
        <v/>
      </c>
      <c r="AJ22" s="5"/>
      <c r="AK22" s="11"/>
      <c r="AL22" s="236"/>
    </row>
    <row r="23" spans="2:38" ht="17.25" customHeight="1">
      <c r="B23" s="234"/>
      <c r="C23" s="7">
        <v>5</v>
      </c>
      <c r="D23" s="198"/>
      <c r="E23" s="198"/>
      <c r="F23" s="198"/>
      <c r="G23" s="198"/>
      <c r="H23" s="198"/>
      <c r="I23" s="198"/>
      <c r="J23" s="10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9"/>
      <c r="AD23" s="124" t="str">
        <f t="shared" ca="1" si="0"/>
        <v/>
      </c>
      <c r="AE23" s="125" t="str">
        <f t="shared" ca="1" si="1"/>
        <v/>
      </c>
      <c r="AF23" s="126" t="str">
        <f t="shared" ca="1" si="2"/>
        <v/>
      </c>
      <c r="AG23" s="10"/>
      <c r="AH23" s="8"/>
      <c r="AI23" s="131" t="str">
        <f t="shared" ca="1" si="3"/>
        <v/>
      </c>
      <c r="AJ23" s="5"/>
      <c r="AK23" s="11"/>
      <c r="AL23" s="236"/>
    </row>
    <row r="24" spans="2:38" ht="17.25" customHeight="1">
      <c r="B24" s="234"/>
      <c r="C24" s="7">
        <v>6</v>
      </c>
      <c r="D24" s="198"/>
      <c r="E24" s="198"/>
      <c r="F24" s="198"/>
      <c r="G24" s="198"/>
      <c r="H24" s="198"/>
      <c r="I24" s="198"/>
      <c r="J24" s="10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9"/>
      <c r="AD24" s="124" t="str">
        <f t="shared" ca="1" si="0"/>
        <v/>
      </c>
      <c r="AE24" s="125" t="str">
        <f t="shared" ca="1" si="1"/>
        <v/>
      </c>
      <c r="AF24" s="126" t="str">
        <f t="shared" ca="1" si="2"/>
        <v/>
      </c>
      <c r="AG24" s="10"/>
      <c r="AH24" s="8"/>
      <c r="AI24" s="131" t="str">
        <f t="shared" ca="1" si="3"/>
        <v/>
      </c>
      <c r="AJ24" s="5"/>
      <c r="AK24" s="11"/>
      <c r="AL24" s="236"/>
    </row>
    <row r="25" spans="2:38" ht="17.25" customHeight="1">
      <c r="B25" s="234"/>
      <c r="C25" s="7">
        <v>7</v>
      </c>
      <c r="D25" s="198"/>
      <c r="E25" s="198"/>
      <c r="F25" s="198"/>
      <c r="G25" s="198"/>
      <c r="H25" s="198"/>
      <c r="I25" s="198"/>
      <c r="J25" s="10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9"/>
      <c r="AD25" s="124" t="str">
        <f t="shared" ca="1" si="0"/>
        <v/>
      </c>
      <c r="AE25" s="125" t="str">
        <f t="shared" ca="1" si="1"/>
        <v/>
      </c>
      <c r="AF25" s="126" t="str">
        <f t="shared" ca="1" si="2"/>
        <v/>
      </c>
      <c r="AG25" s="10"/>
      <c r="AH25" s="8"/>
      <c r="AI25" s="131" t="str">
        <f t="shared" ca="1" si="3"/>
        <v/>
      </c>
      <c r="AJ25" s="5"/>
      <c r="AK25" s="11"/>
      <c r="AL25" s="236"/>
    </row>
    <row r="26" spans="2:38" ht="17.25" customHeight="1">
      <c r="B26" s="234"/>
      <c r="C26" s="7">
        <v>8</v>
      </c>
      <c r="D26" s="198"/>
      <c r="E26" s="198"/>
      <c r="F26" s="198"/>
      <c r="G26" s="198"/>
      <c r="H26" s="198"/>
      <c r="I26" s="198"/>
      <c r="J26" s="10"/>
      <c r="K26" s="115"/>
      <c r="L26" s="115"/>
      <c r="M26" s="115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9"/>
      <c r="AD26" s="124" t="str">
        <f t="shared" ca="1" si="0"/>
        <v/>
      </c>
      <c r="AE26" s="125" t="str">
        <f t="shared" ca="1" si="1"/>
        <v/>
      </c>
      <c r="AF26" s="126" t="str">
        <f t="shared" ca="1" si="2"/>
        <v/>
      </c>
      <c r="AG26" s="10"/>
      <c r="AH26" s="8"/>
      <c r="AI26" s="131" t="str">
        <f t="shared" ca="1" si="3"/>
        <v/>
      </c>
      <c r="AJ26" s="5"/>
      <c r="AK26" s="11"/>
      <c r="AL26" s="236"/>
    </row>
    <row r="27" spans="2:38" ht="17.25" customHeight="1">
      <c r="B27" s="234"/>
      <c r="C27" s="7">
        <v>9</v>
      </c>
      <c r="D27" s="198"/>
      <c r="E27" s="198"/>
      <c r="F27" s="198"/>
      <c r="G27" s="198"/>
      <c r="H27" s="198"/>
      <c r="I27" s="198"/>
      <c r="J27" s="10"/>
      <c r="K27" s="8"/>
      <c r="L27" s="115"/>
      <c r="M27" s="115"/>
      <c r="N27" s="115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9"/>
      <c r="AD27" s="124" t="str">
        <f t="shared" ca="1" si="0"/>
        <v/>
      </c>
      <c r="AE27" s="125" t="str">
        <f t="shared" ca="1" si="1"/>
        <v/>
      </c>
      <c r="AF27" s="126" t="str">
        <f t="shared" ca="1" si="2"/>
        <v/>
      </c>
      <c r="AG27" s="10"/>
      <c r="AH27" s="8"/>
      <c r="AI27" s="131" t="str">
        <f t="shared" ca="1" si="3"/>
        <v/>
      </c>
      <c r="AJ27" s="5"/>
      <c r="AK27" s="11"/>
      <c r="AL27" s="236"/>
    </row>
    <row r="28" spans="2:38" ht="17.25" customHeight="1">
      <c r="B28" s="234"/>
      <c r="C28" s="7">
        <v>10</v>
      </c>
      <c r="D28" s="198"/>
      <c r="E28" s="198"/>
      <c r="F28" s="198"/>
      <c r="G28" s="198"/>
      <c r="H28" s="198"/>
      <c r="I28" s="198"/>
      <c r="J28" s="10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9"/>
      <c r="AD28" s="124" t="str">
        <f t="shared" ca="1" si="0"/>
        <v/>
      </c>
      <c r="AE28" s="125" t="str">
        <f t="shared" ca="1" si="1"/>
        <v/>
      </c>
      <c r="AF28" s="126" t="str">
        <f t="shared" ca="1" si="2"/>
        <v/>
      </c>
      <c r="AG28" s="10"/>
      <c r="AH28" s="8"/>
      <c r="AI28" s="131" t="str">
        <f t="shared" ca="1" si="3"/>
        <v/>
      </c>
      <c r="AJ28" s="5"/>
      <c r="AK28" s="11"/>
      <c r="AL28" s="236"/>
    </row>
    <row r="29" spans="2:38" ht="17.25" customHeight="1">
      <c r="B29" s="234"/>
      <c r="C29" s="7">
        <v>11</v>
      </c>
      <c r="D29" s="198"/>
      <c r="E29" s="198"/>
      <c r="F29" s="198"/>
      <c r="G29" s="198"/>
      <c r="H29" s="198"/>
      <c r="I29" s="198"/>
      <c r="J29" s="10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9"/>
      <c r="AD29" s="124" t="str">
        <f t="shared" ca="1" si="0"/>
        <v/>
      </c>
      <c r="AE29" s="125" t="str">
        <f t="shared" ca="1" si="1"/>
        <v/>
      </c>
      <c r="AF29" s="126" t="str">
        <f t="shared" ca="1" si="2"/>
        <v/>
      </c>
      <c r="AG29" s="10"/>
      <c r="AH29" s="8"/>
      <c r="AI29" s="131" t="str">
        <f t="shared" ca="1" si="3"/>
        <v/>
      </c>
      <c r="AJ29" s="5"/>
      <c r="AK29" s="11"/>
      <c r="AL29" s="236"/>
    </row>
    <row r="30" spans="2:38" ht="17.25" customHeight="1">
      <c r="B30" s="234"/>
      <c r="C30" s="7">
        <v>12</v>
      </c>
      <c r="D30" s="198"/>
      <c r="E30" s="198"/>
      <c r="F30" s="198"/>
      <c r="G30" s="198"/>
      <c r="H30" s="198"/>
      <c r="I30" s="198"/>
      <c r="J30" s="10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9"/>
      <c r="AD30" s="124" t="str">
        <f t="shared" ca="1" si="0"/>
        <v/>
      </c>
      <c r="AE30" s="125" t="str">
        <f t="shared" ca="1" si="1"/>
        <v/>
      </c>
      <c r="AF30" s="126" t="str">
        <f t="shared" ca="1" si="2"/>
        <v/>
      </c>
      <c r="AG30" s="10"/>
      <c r="AH30" s="8"/>
      <c r="AI30" s="131" t="str">
        <f t="shared" ca="1" si="3"/>
        <v/>
      </c>
      <c r="AJ30" s="5"/>
      <c r="AK30" s="11"/>
      <c r="AL30" s="236"/>
    </row>
    <row r="31" spans="2:38" ht="17.25" customHeight="1">
      <c r="B31" s="234"/>
      <c r="C31" s="7">
        <v>13</v>
      </c>
      <c r="D31" s="198"/>
      <c r="E31" s="198"/>
      <c r="F31" s="198"/>
      <c r="G31" s="198"/>
      <c r="H31" s="198"/>
      <c r="I31" s="198"/>
      <c r="J31" s="10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9"/>
      <c r="AD31" s="124" t="str">
        <f t="shared" ca="1" si="0"/>
        <v/>
      </c>
      <c r="AE31" s="125" t="str">
        <f t="shared" ca="1" si="1"/>
        <v/>
      </c>
      <c r="AF31" s="126" t="str">
        <f t="shared" ca="1" si="2"/>
        <v/>
      </c>
      <c r="AG31" s="10"/>
      <c r="AH31" s="8"/>
      <c r="AI31" s="131" t="str">
        <f t="shared" ca="1" si="3"/>
        <v/>
      </c>
      <c r="AJ31" s="5"/>
      <c r="AK31" s="11"/>
      <c r="AL31" s="236"/>
    </row>
    <row r="32" spans="2:38" ht="17.25" customHeight="1">
      <c r="B32" s="234"/>
      <c r="C32" s="7">
        <v>14</v>
      </c>
      <c r="D32" s="198"/>
      <c r="E32" s="198"/>
      <c r="F32" s="198"/>
      <c r="G32" s="198"/>
      <c r="H32" s="198"/>
      <c r="I32" s="198"/>
      <c r="J32" s="10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9"/>
      <c r="AD32" s="124" t="str">
        <f t="shared" ca="1" si="0"/>
        <v/>
      </c>
      <c r="AE32" s="125" t="str">
        <f t="shared" ca="1" si="1"/>
        <v/>
      </c>
      <c r="AF32" s="126" t="str">
        <f t="shared" ca="1" si="2"/>
        <v/>
      </c>
      <c r="AG32" s="10"/>
      <c r="AH32" s="8"/>
      <c r="AI32" s="131" t="str">
        <f t="shared" ca="1" si="3"/>
        <v/>
      </c>
      <c r="AJ32" s="5"/>
      <c r="AK32" s="11"/>
      <c r="AL32" s="236"/>
    </row>
    <row r="33" spans="2:38" ht="17.25" customHeight="1">
      <c r="B33" s="234"/>
      <c r="C33" s="7">
        <v>15</v>
      </c>
      <c r="D33" s="198"/>
      <c r="E33" s="198"/>
      <c r="F33" s="198"/>
      <c r="G33" s="198"/>
      <c r="H33" s="198"/>
      <c r="I33" s="198"/>
      <c r="J33" s="10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9"/>
      <c r="AD33" s="124" t="str">
        <f t="shared" ca="1" si="0"/>
        <v/>
      </c>
      <c r="AE33" s="125" t="str">
        <f t="shared" ca="1" si="1"/>
        <v/>
      </c>
      <c r="AF33" s="126" t="str">
        <f t="shared" ca="1" si="2"/>
        <v/>
      </c>
      <c r="AG33" s="10"/>
      <c r="AH33" s="8"/>
      <c r="AI33" s="131" t="str">
        <f t="shared" ca="1" si="3"/>
        <v/>
      </c>
      <c r="AJ33" s="5"/>
      <c r="AK33" s="11"/>
      <c r="AL33" s="236"/>
    </row>
    <row r="34" spans="2:38" ht="17.25" customHeight="1">
      <c r="B34" s="234"/>
      <c r="C34" s="7">
        <v>16</v>
      </c>
      <c r="D34" s="198"/>
      <c r="E34" s="198"/>
      <c r="F34" s="198"/>
      <c r="G34" s="198"/>
      <c r="H34" s="198"/>
      <c r="I34" s="198"/>
      <c r="J34" s="10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9"/>
      <c r="AD34" s="124" t="str">
        <f t="shared" ca="1" si="0"/>
        <v/>
      </c>
      <c r="AE34" s="125" t="str">
        <f t="shared" ca="1" si="1"/>
        <v/>
      </c>
      <c r="AF34" s="126" t="str">
        <f t="shared" ca="1" si="2"/>
        <v/>
      </c>
      <c r="AG34" s="10"/>
      <c r="AH34" s="8"/>
      <c r="AI34" s="131" t="str">
        <f t="shared" ca="1" si="3"/>
        <v/>
      </c>
      <c r="AJ34" s="5"/>
      <c r="AK34" s="11"/>
      <c r="AL34" s="236"/>
    </row>
    <row r="35" spans="2:38" ht="17.25" customHeight="1">
      <c r="B35" s="234"/>
      <c r="C35" s="7">
        <v>17</v>
      </c>
      <c r="D35" s="198"/>
      <c r="E35" s="198"/>
      <c r="F35" s="198"/>
      <c r="G35" s="198"/>
      <c r="H35" s="198"/>
      <c r="I35" s="198"/>
      <c r="J35" s="10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9"/>
      <c r="AD35" s="124" t="str">
        <f t="shared" ca="1" si="0"/>
        <v/>
      </c>
      <c r="AE35" s="125" t="str">
        <f t="shared" ca="1" si="1"/>
        <v/>
      </c>
      <c r="AF35" s="126" t="str">
        <f t="shared" ca="1" si="2"/>
        <v/>
      </c>
      <c r="AG35" s="10"/>
      <c r="AH35" s="8"/>
      <c r="AI35" s="131" t="str">
        <f t="shared" ca="1" si="3"/>
        <v/>
      </c>
      <c r="AJ35" s="5"/>
      <c r="AK35" s="11"/>
      <c r="AL35" s="236"/>
    </row>
    <row r="36" spans="2:38" ht="17.25" customHeight="1">
      <c r="B36" s="234"/>
      <c r="C36" s="7">
        <v>18</v>
      </c>
      <c r="D36" s="198"/>
      <c r="E36" s="198"/>
      <c r="F36" s="198"/>
      <c r="G36" s="198"/>
      <c r="H36" s="198"/>
      <c r="I36" s="198"/>
      <c r="J36" s="10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9"/>
      <c r="AD36" s="124" t="str">
        <f t="shared" ca="1" si="0"/>
        <v/>
      </c>
      <c r="AE36" s="125" t="str">
        <f t="shared" ca="1" si="1"/>
        <v/>
      </c>
      <c r="AF36" s="126" t="str">
        <f t="shared" ca="1" si="2"/>
        <v/>
      </c>
      <c r="AG36" s="10"/>
      <c r="AH36" s="8"/>
      <c r="AI36" s="131" t="str">
        <f t="shared" ca="1" si="3"/>
        <v/>
      </c>
      <c r="AJ36" s="5"/>
      <c r="AK36" s="11"/>
      <c r="AL36" s="236"/>
    </row>
    <row r="37" spans="2:38" ht="17.25" customHeight="1">
      <c r="B37" s="234"/>
      <c r="C37" s="7">
        <v>19</v>
      </c>
      <c r="D37" s="198"/>
      <c r="E37" s="198"/>
      <c r="F37" s="198"/>
      <c r="G37" s="198"/>
      <c r="H37" s="198"/>
      <c r="I37" s="198"/>
      <c r="J37" s="10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9"/>
      <c r="AD37" s="124" t="str">
        <f t="shared" ca="1" si="0"/>
        <v/>
      </c>
      <c r="AE37" s="125" t="str">
        <f t="shared" ca="1" si="1"/>
        <v/>
      </c>
      <c r="AF37" s="126" t="str">
        <f t="shared" ca="1" si="2"/>
        <v/>
      </c>
      <c r="AG37" s="10"/>
      <c r="AH37" s="8"/>
      <c r="AI37" s="131" t="str">
        <f t="shared" ca="1" si="3"/>
        <v/>
      </c>
      <c r="AJ37" s="5"/>
      <c r="AK37" s="11"/>
      <c r="AL37" s="236"/>
    </row>
    <row r="38" spans="2:38" ht="17.25" customHeight="1">
      <c r="B38" s="234"/>
      <c r="C38" s="7">
        <v>20</v>
      </c>
      <c r="D38" s="198"/>
      <c r="E38" s="198"/>
      <c r="F38" s="198"/>
      <c r="G38" s="198"/>
      <c r="H38" s="198"/>
      <c r="I38" s="198"/>
      <c r="J38" s="10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9"/>
      <c r="AD38" s="124" t="str">
        <f t="shared" ca="1" si="0"/>
        <v/>
      </c>
      <c r="AE38" s="125" t="str">
        <f t="shared" ca="1" si="1"/>
        <v/>
      </c>
      <c r="AF38" s="126" t="str">
        <f t="shared" ca="1" si="2"/>
        <v/>
      </c>
      <c r="AG38" s="12"/>
      <c r="AH38" s="13"/>
      <c r="AI38" s="131" t="str">
        <f t="shared" ca="1" si="3"/>
        <v/>
      </c>
      <c r="AJ38" s="5"/>
      <c r="AK38" s="14"/>
      <c r="AL38" s="236"/>
    </row>
    <row r="39" spans="2:38" ht="17.25" customHeight="1">
      <c r="B39" s="234"/>
      <c r="C39" s="7">
        <v>21</v>
      </c>
      <c r="D39" s="198"/>
      <c r="E39" s="198"/>
      <c r="F39" s="198"/>
      <c r="G39" s="198"/>
      <c r="H39" s="198"/>
      <c r="I39" s="198"/>
      <c r="J39" s="12"/>
      <c r="K39" s="13"/>
      <c r="L39" s="13"/>
      <c r="M39" s="13"/>
      <c r="N39" s="13"/>
      <c r="O39" s="13"/>
      <c r="P39" s="13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13"/>
      <c r="AC39" s="15"/>
      <c r="AD39" s="124" t="str">
        <f t="shared" ca="1" si="0"/>
        <v/>
      </c>
      <c r="AE39" s="125" t="str">
        <f t="shared" ca="1" si="1"/>
        <v/>
      </c>
      <c r="AF39" s="126" t="str">
        <f t="shared" ca="1" si="2"/>
        <v/>
      </c>
      <c r="AG39" s="12"/>
      <c r="AH39" s="13"/>
      <c r="AI39" s="131" t="str">
        <f t="shared" ca="1" si="3"/>
        <v/>
      </c>
      <c r="AJ39" s="5"/>
      <c r="AK39" s="14"/>
      <c r="AL39" s="236"/>
    </row>
    <row r="40" spans="2:38" ht="17.25" customHeight="1">
      <c r="B40" s="234"/>
      <c r="C40" s="7">
        <v>22</v>
      </c>
      <c r="D40" s="198"/>
      <c r="E40" s="198"/>
      <c r="F40" s="198"/>
      <c r="G40" s="198"/>
      <c r="H40" s="198"/>
      <c r="I40" s="198"/>
      <c r="J40" s="12"/>
      <c r="K40" s="13"/>
      <c r="L40" s="13"/>
      <c r="M40" s="13"/>
      <c r="N40" s="13"/>
      <c r="O40" s="13"/>
      <c r="P40" s="13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13"/>
      <c r="AC40" s="15"/>
      <c r="AD40" s="124" t="str">
        <f t="shared" ca="1" si="0"/>
        <v/>
      </c>
      <c r="AE40" s="125" t="str">
        <f t="shared" ca="1" si="1"/>
        <v/>
      </c>
      <c r="AF40" s="126" t="str">
        <f t="shared" ca="1" si="2"/>
        <v/>
      </c>
      <c r="AG40" s="12"/>
      <c r="AH40" s="13"/>
      <c r="AI40" s="131" t="str">
        <f t="shared" ca="1" si="3"/>
        <v/>
      </c>
      <c r="AJ40" s="5"/>
      <c r="AK40" s="14"/>
      <c r="AL40" s="236"/>
    </row>
    <row r="41" spans="2:38" ht="17.25" customHeight="1">
      <c r="B41" s="234"/>
      <c r="C41" s="7">
        <v>23</v>
      </c>
      <c r="D41" s="198"/>
      <c r="E41" s="198"/>
      <c r="F41" s="198"/>
      <c r="G41" s="198"/>
      <c r="H41" s="198"/>
      <c r="I41" s="198"/>
      <c r="J41" s="12"/>
      <c r="K41" s="13"/>
      <c r="L41" s="13"/>
      <c r="M41" s="13"/>
      <c r="N41" s="13"/>
      <c r="O41" s="13"/>
      <c r="P41" s="13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13"/>
      <c r="AC41" s="15"/>
      <c r="AD41" s="124" t="str">
        <f t="shared" ca="1" si="0"/>
        <v/>
      </c>
      <c r="AE41" s="125" t="str">
        <f t="shared" ca="1" si="1"/>
        <v/>
      </c>
      <c r="AF41" s="126" t="str">
        <f t="shared" ca="1" si="2"/>
        <v/>
      </c>
      <c r="AG41" s="12"/>
      <c r="AH41" s="13"/>
      <c r="AI41" s="131" t="str">
        <f t="shared" ca="1" si="3"/>
        <v/>
      </c>
      <c r="AJ41" s="16"/>
      <c r="AK41" s="14"/>
      <c r="AL41" s="236"/>
    </row>
    <row r="42" spans="2:38" ht="17.25" customHeight="1">
      <c r="B42" s="234"/>
      <c r="C42" s="7">
        <v>24</v>
      </c>
      <c r="D42" s="198"/>
      <c r="E42" s="198"/>
      <c r="F42" s="198"/>
      <c r="G42" s="198"/>
      <c r="H42" s="198"/>
      <c r="I42" s="198"/>
      <c r="J42" s="12"/>
      <c r="K42" s="13"/>
      <c r="L42" s="13"/>
      <c r="M42" s="13"/>
      <c r="N42" s="13"/>
      <c r="O42" s="13"/>
      <c r="P42" s="13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13"/>
      <c r="AC42" s="15"/>
      <c r="AD42" s="124" t="str">
        <f t="shared" ca="1" si="0"/>
        <v/>
      </c>
      <c r="AE42" s="125" t="str">
        <f t="shared" ca="1" si="1"/>
        <v/>
      </c>
      <c r="AF42" s="126" t="str">
        <f t="shared" ca="1" si="2"/>
        <v/>
      </c>
      <c r="AG42" s="12"/>
      <c r="AH42" s="13"/>
      <c r="AI42" s="131" t="str">
        <f t="shared" ca="1" si="3"/>
        <v/>
      </c>
      <c r="AJ42" s="16"/>
      <c r="AK42" s="14"/>
      <c r="AL42" s="236"/>
    </row>
    <row r="43" spans="2:38" ht="17.25" customHeight="1">
      <c r="B43" s="234"/>
      <c r="C43" s="7">
        <v>25</v>
      </c>
      <c r="D43" s="198"/>
      <c r="E43" s="198"/>
      <c r="F43" s="198"/>
      <c r="G43" s="198"/>
      <c r="H43" s="198"/>
      <c r="I43" s="198"/>
      <c r="J43" s="12"/>
      <c r="K43" s="13"/>
      <c r="L43" s="13"/>
      <c r="M43" s="13"/>
      <c r="N43" s="13"/>
      <c r="O43" s="13"/>
      <c r="P43" s="13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13"/>
      <c r="AC43" s="15"/>
      <c r="AD43" s="124" t="str">
        <f t="shared" ca="1" si="0"/>
        <v/>
      </c>
      <c r="AE43" s="125" t="str">
        <f t="shared" ca="1" si="1"/>
        <v/>
      </c>
      <c r="AF43" s="126" t="str">
        <f t="shared" ca="1" si="2"/>
        <v/>
      </c>
      <c r="AG43" s="12"/>
      <c r="AH43" s="13"/>
      <c r="AI43" s="131" t="str">
        <f t="shared" ca="1" si="3"/>
        <v/>
      </c>
      <c r="AJ43" s="16"/>
      <c r="AK43" s="14"/>
      <c r="AL43" s="236"/>
    </row>
    <row r="44" spans="2:38" ht="17.25" customHeight="1">
      <c r="B44" s="234"/>
      <c r="C44" s="7">
        <v>26</v>
      </c>
      <c r="D44" s="198"/>
      <c r="E44" s="198"/>
      <c r="F44" s="198"/>
      <c r="G44" s="198"/>
      <c r="H44" s="198"/>
      <c r="I44" s="198"/>
      <c r="J44" s="12"/>
      <c r="K44" s="13"/>
      <c r="L44" s="13"/>
      <c r="M44" s="13"/>
      <c r="N44" s="13"/>
      <c r="O44" s="13"/>
      <c r="P44" s="13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13"/>
      <c r="AC44" s="15"/>
      <c r="AD44" s="124" t="str">
        <f t="shared" ca="1" si="0"/>
        <v/>
      </c>
      <c r="AE44" s="125" t="str">
        <f t="shared" ca="1" si="1"/>
        <v/>
      </c>
      <c r="AF44" s="126" t="str">
        <f t="shared" ca="1" si="2"/>
        <v/>
      </c>
      <c r="AG44" s="12"/>
      <c r="AH44" s="13"/>
      <c r="AI44" s="131" t="str">
        <f t="shared" ca="1" si="3"/>
        <v/>
      </c>
      <c r="AJ44" s="16"/>
      <c r="AK44" s="14"/>
      <c r="AL44" s="236"/>
    </row>
    <row r="45" spans="2:38" ht="17.25" customHeight="1">
      <c r="B45" s="234"/>
      <c r="C45" s="7">
        <v>27</v>
      </c>
      <c r="D45" s="198"/>
      <c r="E45" s="198"/>
      <c r="F45" s="198"/>
      <c r="G45" s="198"/>
      <c r="H45" s="198"/>
      <c r="I45" s="198"/>
      <c r="J45" s="12"/>
      <c r="K45" s="13"/>
      <c r="L45" s="13"/>
      <c r="M45" s="13"/>
      <c r="N45" s="13"/>
      <c r="O45" s="13"/>
      <c r="P45" s="13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13"/>
      <c r="AC45" s="15"/>
      <c r="AD45" s="124" t="str">
        <f t="shared" ca="1" si="0"/>
        <v/>
      </c>
      <c r="AE45" s="125" t="str">
        <f t="shared" ca="1" si="1"/>
        <v/>
      </c>
      <c r="AF45" s="126" t="str">
        <f t="shared" ca="1" si="2"/>
        <v/>
      </c>
      <c r="AG45" s="12"/>
      <c r="AH45" s="13"/>
      <c r="AI45" s="131" t="str">
        <f t="shared" ca="1" si="3"/>
        <v/>
      </c>
      <c r="AJ45" s="16"/>
      <c r="AK45" s="14"/>
      <c r="AL45" s="236"/>
    </row>
    <row r="46" spans="2:38" ht="17.25" customHeight="1">
      <c r="B46" s="234"/>
      <c r="C46" s="7">
        <v>28</v>
      </c>
      <c r="D46" s="198"/>
      <c r="E46" s="198"/>
      <c r="F46" s="198"/>
      <c r="G46" s="198"/>
      <c r="H46" s="198"/>
      <c r="I46" s="198"/>
      <c r="J46" s="12"/>
      <c r="K46" s="13"/>
      <c r="L46" s="13"/>
      <c r="M46" s="13"/>
      <c r="N46" s="13"/>
      <c r="O46" s="13"/>
      <c r="P46" s="13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13"/>
      <c r="AC46" s="15"/>
      <c r="AD46" s="124" t="str">
        <f t="shared" ca="1" si="0"/>
        <v/>
      </c>
      <c r="AE46" s="125" t="str">
        <f t="shared" ca="1" si="1"/>
        <v/>
      </c>
      <c r="AF46" s="126" t="str">
        <f t="shared" ca="1" si="2"/>
        <v/>
      </c>
      <c r="AG46" s="12"/>
      <c r="AH46" s="13"/>
      <c r="AI46" s="131" t="str">
        <f t="shared" ca="1" si="3"/>
        <v/>
      </c>
      <c r="AJ46" s="16"/>
      <c r="AK46" s="14"/>
      <c r="AL46" s="236"/>
    </row>
    <row r="47" spans="2:38" ht="17.25" customHeight="1">
      <c r="B47" s="234"/>
      <c r="C47" s="7">
        <v>29</v>
      </c>
      <c r="D47" s="198"/>
      <c r="E47" s="198"/>
      <c r="F47" s="198"/>
      <c r="G47" s="198"/>
      <c r="H47" s="198"/>
      <c r="I47" s="198"/>
      <c r="J47" s="12"/>
      <c r="K47" s="13"/>
      <c r="L47" s="13"/>
      <c r="M47" s="13"/>
      <c r="N47" s="13"/>
      <c r="O47" s="13"/>
      <c r="P47" s="13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13"/>
      <c r="AC47" s="15"/>
      <c r="AD47" s="124" t="str">
        <f t="shared" ca="1" si="0"/>
        <v/>
      </c>
      <c r="AE47" s="125" t="str">
        <f t="shared" ca="1" si="1"/>
        <v/>
      </c>
      <c r="AF47" s="126" t="str">
        <f t="shared" ca="1" si="2"/>
        <v/>
      </c>
      <c r="AG47" s="12"/>
      <c r="AH47" s="13"/>
      <c r="AI47" s="131" t="str">
        <f t="shared" ca="1" si="3"/>
        <v/>
      </c>
      <c r="AJ47" s="16"/>
      <c r="AK47" s="14"/>
      <c r="AL47" s="236"/>
    </row>
    <row r="48" spans="2:38" ht="17.25" customHeight="1">
      <c r="B48" s="234"/>
      <c r="C48" s="7">
        <v>30</v>
      </c>
      <c r="D48" s="198"/>
      <c r="E48" s="198"/>
      <c r="F48" s="198"/>
      <c r="G48" s="198"/>
      <c r="H48" s="198"/>
      <c r="I48" s="198"/>
      <c r="J48" s="12"/>
      <c r="K48" s="13"/>
      <c r="L48" s="13"/>
      <c r="M48" s="13"/>
      <c r="N48" s="13"/>
      <c r="O48" s="13"/>
      <c r="P48" s="13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13"/>
      <c r="AC48" s="15"/>
      <c r="AD48" s="124" t="str">
        <f t="shared" ca="1" si="0"/>
        <v/>
      </c>
      <c r="AE48" s="125" t="str">
        <f t="shared" ca="1" si="1"/>
        <v/>
      </c>
      <c r="AF48" s="126" t="str">
        <f t="shared" ca="1" si="2"/>
        <v/>
      </c>
      <c r="AG48" s="12"/>
      <c r="AH48" s="13"/>
      <c r="AI48" s="131" t="str">
        <f t="shared" ca="1" si="3"/>
        <v/>
      </c>
      <c r="AJ48" s="16"/>
      <c r="AK48" s="14"/>
      <c r="AL48" s="236"/>
    </row>
    <row r="49" spans="2:38" ht="17.25" customHeight="1">
      <c r="B49" s="234"/>
      <c r="C49" s="7">
        <v>31</v>
      </c>
      <c r="D49" s="198"/>
      <c r="E49" s="198"/>
      <c r="F49" s="198"/>
      <c r="G49" s="198"/>
      <c r="H49" s="198"/>
      <c r="I49" s="198"/>
      <c r="J49" s="12"/>
      <c r="K49" s="13"/>
      <c r="L49" s="13"/>
      <c r="M49" s="13"/>
      <c r="N49" s="13"/>
      <c r="O49" s="13"/>
      <c r="P49" s="13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13"/>
      <c r="AC49" s="15"/>
      <c r="AD49" s="124" t="str">
        <f t="shared" ca="1" si="0"/>
        <v/>
      </c>
      <c r="AE49" s="125" t="str">
        <f t="shared" ca="1" si="1"/>
        <v/>
      </c>
      <c r="AF49" s="126" t="str">
        <f t="shared" ca="1" si="2"/>
        <v/>
      </c>
      <c r="AG49" s="12"/>
      <c r="AH49" s="13"/>
      <c r="AI49" s="131" t="str">
        <f t="shared" ca="1" si="3"/>
        <v/>
      </c>
      <c r="AJ49" s="16"/>
      <c r="AK49" s="14"/>
      <c r="AL49" s="236"/>
    </row>
    <row r="50" spans="2:38" ht="17.25" customHeight="1">
      <c r="B50" s="234"/>
      <c r="C50" s="7">
        <v>32</v>
      </c>
      <c r="D50" s="198"/>
      <c r="E50" s="198"/>
      <c r="F50" s="198"/>
      <c r="G50" s="198"/>
      <c r="H50" s="198"/>
      <c r="I50" s="198"/>
      <c r="J50" s="12"/>
      <c r="K50" s="13"/>
      <c r="L50" s="13"/>
      <c r="M50" s="13"/>
      <c r="N50" s="13"/>
      <c r="O50" s="13"/>
      <c r="P50" s="13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13"/>
      <c r="AC50" s="15"/>
      <c r="AD50" s="124" t="str">
        <f t="shared" ca="1" si="0"/>
        <v/>
      </c>
      <c r="AE50" s="125" t="str">
        <f t="shared" ca="1" si="1"/>
        <v/>
      </c>
      <c r="AF50" s="126" t="str">
        <f t="shared" ca="1" si="2"/>
        <v/>
      </c>
      <c r="AG50" s="12"/>
      <c r="AH50" s="13"/>
      <c r="AI50" s="131" t="str">
        <f t="shared" ca="1" si="3"/>
        <v/>
      </c>
      <c r="AJ50" s="16"/>
      <c r="AK50" s="14"/>
      <c r="AL50" s="236"/>
    </row>
    <row r="51" spans="2:38" ht="17.25" customHeight="1">
      <c r="B51" s="234"/>
      <c r="C51" s="7">
        <v>33</v>
      </c>
      <c r="D51" s="198"/>
      <c r="E51" s="198"/>
      <c r="F51" s="198"/>
      <c r="G51" s="198"/>
      <c r="H51" s="198"/>
      <c r="I51" s="198"/>
      <c r="J51" s="12"/>
      <c r="K51" s="13"/>
      <c r="L51" s="13"/>
      <c r="M51" s="13"/>
      <c r="N51" s="13"/>
      <c r="O51" s="13"/>
      <c r="P51" s="13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13"/>
      <c r="AC51" s="15"/>
      <c r="AD51" s="124" t="str">
        <f t="shared" ca="1" si="0"/>
        <v/>
      </c>
      <c r="AE51" s="125" t="str">
        <f t="shared" ca="1" si="1"/>
        <v/>
      </c>
      <c r="AF51" s="126" t="str">
        <f t="shared" ca="1" si="2"/>
        <v/>
      </c>
      <c r="AG51" s="12"/>
      <c r="AH51" s="13"/>
      <c r="AI51" s="131" t="str">
        <f t="shared" ca="1" si="3"/>
        <v/>
      </c>
      <c r="AJ51" s="16"/>
      <c r="AK51" s="14"/>
      <c r="AL51" s="236"/>
    </row>
    <row r="52" spans="2:38" ht="17.25" customHeight="1">
      <c r="B52" s="234"/>
      <c r="C52" s="7">
        <v>34</v>
      </c>
      <c r="D52" s="198"/>
      <c r="E52" s="198"/>
      <c r="F52" s="198"/>
      <c r="G52" s="198"/>
      <c r="H52" s="198"/>
      <c r="I52" s="198"/>
      <c r="J52" s="12"/>
      <c r="K52" s="13"/>
      <c r="L52" s="13"/>
      <c r="M52" s="13"/>
      <c r="N52" s="13"/>
      <c r="O52" s="13"/>
      <c r="P52" s="13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13"/>
      <c r="AC52" s="15"/>
      <c r="AD52" s="124" t="str">
        <f t="shared" ca="1" si="0"/>
        <v/>
      </c>
      <c r="AE52" s="125" t="str">
        <f t="shared" ca="1" si="1"/>
        <v/>
      </c>
      <c r="AF52" s="126" t="str">
        <f t="shared" ca="1" si="2"/>
        <v/>
      </c>
      <c r="AG52" s="12"/>
      <c r="AH52" s="13"/>
      <c r="AI52" s="131" t="str">
        <f t="shared" ca="1" si="3"/>
        <v/>
      </c>
      <c r="AJ52" s="16"/>
      <c r="AK52" s="14"/>
      <c r="AL52" s="236"/>
    </row>
    <row r="53" spans="2:38" ht="17.25" customHeight="1" thickBot="1">
      <c r="B53" s="234"/>
      <c r="C53" s="17">
        <v>35</v>
      </c>
      <c r="D53" s="241"/>
      <c r="E53" s="242"/>
      <c r="F53" s="242"/>
      <c r="G53" s="242"/>
      <c r="H53" s="242"/>
      <c r="I53" s="243"/>
      <c r="J53" s="20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9"/>
      <c r="AD53" s="127" t="str">
        <f t="shared" ca="1" si="0"/>
        <v/>
      </c>
      <c r="AE53" s="128" t="str">
        <f t="shared" ca="1" si="1"/>
        <v/>
      </c>
      <c r="AF53" s="129" t="str">
        <f t="shared" ca="1" si="2"/>
        <v/>
      </c>
      <c r="AG53" s="20"/>
      <c r="AH53" s="18"/>
      <c r="AI53" s="132" t="str">
        <f t="shared" ca="1" si="3"/>
        <v/>
      </c>
      <c r="AJ53" s="21"/>
      <c r="AK53" s="22"/>
      <c r="AL53" s="236"/>
    </row>
    <row r="54" spans="2:38" ht="17.25" customHeight="1" thickTop="1" thickBot="1">
      <c r="B54" s="23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4"/>
      <c r="AF54" s="23"/>
      <c r="AG54" s="23"/>
      <c r="AH54" s="23"/>
      <c r="AI54" s="23"/>
      <c r="AJ54" s="23"/>
      <c r="AK54" s="23"/>
      <c r="AL54" s="236"/>
    </row>
    <row r="55" spans="2:38" ht="17.25" customHeight="1" thickTop="1">
      <c r="B55" s="234"/>
      <c r="C55" s="216" t="s">
        <v>8</v>
      </c>
      <c r="D55" s="217"/>
      <c r="E55" s="217"/>
      <c r="F55" s="217"/>
      <c r="G55" s="217"/>
      <c r="H55" s="217"/>
      <c r="I55" s="217"/>
      <c r="J55" s="25" t="str">
        <f ca="1">IF($AD$1,IF(J18="","",COUNTIF(J19:J53,5)),"x")</f>
        <v/>
      </c>
      <c r="K55" s="25" t="str">
        <f t="shared" ref="K55:AC55" ca="1" si="4">IF($AD$1,IF(K18="","",COUNTIF(K19:K53,5)),"x")</f>
        <v/>
      </c>
      <c r="L55" s="25" t="str">
        <f t="shared" ca="1" si="4"/>
        <v/>
      </c>
      <c r="M55" s="25" t="str">
        <f t="shared" ca="1" si="4"/>
        <v/>
      </c>
      <c r="N55" s="25" t="str">
        <f t="shared" ca="1" si="4"/>
        <v/>
      </c>
      <c r="O55" s="25" t="str">
        <f t="shared" ca="1" si="4"/>
        <v/>
      </c>
      <c r="P55" s="25" t="str">
        <f t="shared" ca="1" si="4"/>
        <v/>
      </c>
      <c r="Q55" s="25" t="str">
        <f t="shared" ca="1" si="4"/>
        <v/>
      </c>
      <c r="R55" s="25" t="str">
        <f t="shared" ca="1" si="4"/>
        <v/>
      </c>
      <c r="S55" s="25" t="str">
        <f t="shared" ca="1" si="4"/>
        <v/>
      </c>
      <c r="T55" s="25" t="str">
        <f t="shared" ca="1" si="4"/>
        <v/>
      </c>
      <c r="U55" s="25" t="str">
        <f t="shared" ca="1" si="4"/>
        <v/>
      </c>
      <c r="V55" s="25" t="str">
        <f t="shared" ref="V55:Y55" ca="1" si="5">IF($AD$1,IF(V18="","",COUNTIF(V19:V53,5)),"x")</f>
        <v/>
      </c>
      <c r="W55" s="25" t="str">
        <f t="shared" ca="1" si="5"/>
        <v/>
      </c>
      <c r="X55" s="25" t="str">
        <f t="shared" ca="1" si="5"/>
        <v/>
      </c>
      <c r="Y55" s="25" t="str">
        <f t="shared" ca="1" si="5"/>
        <v/>
      </c>
      <c r="Z55" s="25" t="str">
        <f t="shared" ca="1" si="4"/>
        <v/>
      </c>
      <c r="AA55" s="25" t="str">
        <f t="shared" ca="1" si="4"/>
        <v/>
      </c>
      <c r="AB55" s="25" t="str">
        <f t="shared" ca="1" si="4"/>
        <v/>
      </c>
      <c r="AC55" s="26" t="str">
        <f t="shared" ca="1" si="4"/>
        <v/>
      </c>
      <c r="AD55" s="23"/>
      <c r="AE55" s="159" t="s">
        <v>43</v>
      </c>
      <c r="AF55" s="160"/>
      <c r="AG55" s="160"/>
      <c r="AH55" s="160"/>
      <c r="AI55" s="160"/>
      <c r="AJ55" s="160"/>
      <c r="AK55" s="161"/>
      <c r="AL55" s="236"/>
    </row>
    <row r="56" spans="2:38" ht="17.25" customHeight="1">
      <c r="B56" s="234"/>
      <c r="C56" s="185" t="s">
        <v>55</v>
      </c>
      <c r="D56" s="186"/>
      <c r="E56" s="186"/>
      <c r="F56" s="186"/>
      <c r="G56" s="186"/>
      <c r="H56" s="186"/>
      <c r="I56" s="186"/>
      <c r="J56" s="27" t="str">
        <f ca="1">IF($AD$1,IF(J18="","",COUNTIF(J19:J53,4)),"x")</f>
        <v/>
      </c>
      <c r="K56" s="27" t="str">
        <f t="shared" ref="K56:AC56" ca="1" si="6">IF($AD$1,IF(K18="","",COUNTIF(K19:K53,4)),"x")</f>
        <v/>
      </c>
      <c r="L56" s="27" t="str">
        <f t="shared" ca="1" si="6"/>
        <v/>
      </c>
      <c r="M56" s="27" t="str">
        <f t="shared" ca="1" si="6"/>
        <v/>
      </c>
      <c r="N56" s="27" t="str">
        <f t="shared" ca="1" si="6"/>
        <v/>
      </c>
      <c r="O56" s="27" t="str">
        <f t="shared" ca="1" si="6"/>
        <v/>
      </c>
      <c r="P56" s="27" t="str">
        <f t="shared" ca="1" si="6"/>
        <v/>
      </c>
      <c r="Q56" s="27" t="str">
        <f t="shared" ca="1" si="6"/>
        <v/>
      </c>
      <c r="R56" s="27" t="str">
        <f t="shared" ca="1" si="6"/>
        <v/>
      </c>
      <c r="S56" s="27" t="str">
        <f t="shared" ca="1" si="6"/>
        <v/>
      </c>
      <c r="T56" s="27" t="str">
        <f t="shared" ca="1" si="6"/>
        <v/>
      </c>
      <c r="U56" s="27" t="str">
        <f t="shared" ca="1" si="6"/>
        <v/>
      </c>
      <c r="V56" s="27" t="str">
        <f t="shared" ref="V56:Y56" ca="1" si="7">IF($AD$1,IF(V18="","",COUNTIF(V19:V53,4)),"x")</f>
        <v/>
      </c>
      <c r="W56" s="27" t="str">
        <f t="shared" ca="1" si="7"/>
        <v/>
      </c>
      <c r="X56" s="27" t="str">
        <f t="shared" ca="1" si="7"/>
        <v/>
      </c>
      <c r="Y56" s="27" t="str">
        <f t="shared" ca="1" si="7"/>
        <v/>
      </c>
      <c r="Z56" s="27" t="str">
        <f t="shared" ca="1" si="6"/>
        <v/>
      </c>
      <c r="AA56" s="27" t="str">
        <f t="shared" ca="1" si="6"/>
        <v/>
      </c>
      <c r="AB56" s="27" t="str">
        <f t="shared" ca="1" si="6"/>
        <v/>
      </c>
      <c r="AC56" s="28" t="str">
        <f t="shared" ca="1" si="6"/>
        <v/>
      </c>
      <c r="AD56" s="23"/>
      <c r="AE56" s="145"/>
      <c r="AF56" s="146"/>
      <c r="AG56" s="146"/>
      <c r="AH56" s="146"/>
      <c r="AI56" s="146"/>
      <c r="AJ56" s="146"/>
      <c r="AK56" s="147"/>
      <c r="AL56" s="236"/>
    </row>
    <row r="57" spans="2:38" ht="17.25" customHeight="1">
      <c r="B57" s="234"/>
      <c r="C57" s="185" t="s">
        <v>9</v>
      </c>
      <c r="D57" s="186"/>
      <c r="E57" s="186"/>
      <c r="F57" s="186"/>
      <c r="G57" s="186"/>
      <c r="H57" s="186"/>
      <c r="I57" s="186"/>
      <c r="J57" s="27" t="str">
        <f ca="1">IF($AD$1,IF(J18="","",COUNTIF(J19:J53,3)),"x")</f>
        <v/>
      </c>
      <c r="K57" s="27" t="str">
        <f t="shared" ref="K57:AC57" ca="1" si="8">IF($AD$1,IF(K18="","",COUNTIF(K19:K53,3)),"x")</f>
        <v/>
      </c>
      <c r="L57" s="27" t="str">
        <f t="shared" ca="1" si="8"/>
        <v/>
      </c>
      <c r="M57" s="27" t="str">
        <f t="shared" ca="1" si="8"/>
        <v/>
      </c>
      <c r="N57" s="27" t="str">
        <f t="shared" ca="1" si="8"/>
        <v/>
      </c>
      <c r="O57" s="27" t="str">
        <f t="shared" ca="1" si="8"/>
        <v/>
      </c>
      <c r="P57" s="27" t="str">
        <f t="shared" ca="1" si="8"/>
        <v/>
      </c>
      <c r="Q57" s="27" t="str">
        <f t="shared" ca="1" si="8"/>
        <v/>
      </c>
      <c r="R57" s="27" t="str">
        <f t="shared" ca="1" si="8"/>
        <v/>
      </c>
      <c r="S57" s="27" t="str">
        <f t="shared" ca="1" si="8"/>
        <v/>
      </c>
      <c r="T57" s="27" t="str">
        <f t="shared" ca="1" si="8"/>
        <v/>
      </c>
      <c r="U57" s="27" t="str">
        <f t="shared" ca="1" si="8"/>
        <v/>
      </c>
      <c r="V57" s="27" t="str">
        <f t="shared" ref="V57:Y57" ca="1" si="9">IF($AD$1,IF(V18="","",COUNTIF(V19:V53,3)),"x")</f>
        <v/>
      </c>
      <c r="W57" s="27" t="str">
        <f t="shared" ca="1" si="9"/>
        <v/>
      </c>
      <c r="X57" s="27" t="str">
        <f t="shared" ca="1" si="9"/>
        <v/>
      </c>
      <c r="Y57" s="27" t="str">
        <f t="shared" ca="1" si="9"/>
        <v/>
      </c>
      <c r="Z57" s="27" t="str">
        <f t="shared" ca="1" si="8"/>
        <v/>
      </c>
      <c r="AA57" s="27" t="str">
        <f t="shared" ca="1" si="8"/>
        <v/>
      </c>
      <c r="AB57" s="27" t="str">
        <f t="shared" ca="1" si="8"/>
        <v/>
      </c>
      <c r="AC57" s="28" t="str">
        <f t="shared" ca="1" si="8"/>
        <v/>
      </c>
      <c r="AD57" s="23"/>
      <c r="AE57" s="145"/>
      <c r="AF57" s="146"/>
      <c r="AG57" s="146"/>
      <c r="AH57" s="146"/>
      <c r="AI57" s="146"/>
      <c r="AJ57" s="146"/>
      <c r="AK57" s="147"/>
      <c r="AL57" s="236"/>
    </row>
    <row r="58" spans="2:38" ht="17.25" customHeight="1">
      <c r="B58" s="234"/>
      <c r="C58" s="185" t="s">
        <v>10</v>
      </c>
      <c r="D58" s="186"/>
      <c r="E58" s="186"/>
      <c r="F58" s="186"/>
      <c r="G58" s="186"/>
      <c r="H58" s="186"/>
      <c r="I58" s="186"/>
      <c r="J58" s="27" t="str">
        <f ca="1">IF($AD$1,IF(J18="","",COUNTIF(J19:J53,2)),"x")</f>
        <v/>
      </c>
      <c r="K58" s="27" t="str">
        <f t="shared" ref="K58:AC58" ca="1" si="10">IF($AD$1,IF(K18="","",COUNTIF(K19:K53,2)),"x")</f>
        <v/>
      </c>
      <c r="L58" s="27" t="str">
        <f t="shared" ca="1" si="10"/>
        <v/>
      </c>
      <c r="M58" s="27" t="str">
        <f t="shared" ca="1" si="10"/>
        <v/>
      </c>
      <c r="N58" s="27" t="str">
        <f t="shared" ca="1" si="10"/>
        <v/>
      </c>
      <c r="O58" s="27" t="str">
        <f t="shared" ca="1" si="10"/>
        <v/>
      </c>
      <c r="P58" s="27" t="str">
        <f t="shared" ca="1" si="10"/>
        <v/>
      </c>
      <c r="Q58" s="27" t="str">
        <f t="shared" ca="1" si="10"/>
        <v/>
      </c>
      <c r="R58" s="27" t="str">
        <f t="shared" ca="1" si="10"/>
        <v/>
      </c>
      <c r="S58" s="27" t="str">
        <f t="shared" ca="1" si="10"/>
        <v/>
      </c>
      <c r="T58" s="27" t="str">
        <f t="shared" ca="1" si="10"/>
        <v/>
      </c>
      <c r="U58" s="27" t="str">
        <f t="shared" ca="1" si="10"/>
        <v/>
      </c>
      <c r="V58" s="27" t="str">
        <f t="shared" ref="V58:Y58" ca="1" si="11">IF($AD$1,IF(V18="","",COUNTIF(V19:V53,2)),"x")</f>
        <v/>
      </c>
      <c r="W58" s="27" t="str">
        <f t="shared" ca="1" si="11"/>
        <v/>
      </c>
      <c r="X58" s="27" t="str">
        <f t="shared" ca="1" si="11"/>
        <v/>
      </c>
      <c r="Y58" s="27" t="str">
        <f t="shared" ca="1" si="11"/>
        <v/>
      </c>
      <c r="Z58" s="27" t="str">
        <f t="shared" ca="1" si="10"/>
        <v/>
      </c>
      <c r="AA58" s="27" t="str">
        <f t="shared" ca="1" si="10"/>
        <v/>
      </c>
      <c r="AB58" s="27" t="str">
        <f t="shared" ca="1" si="10"/>
        <v/>
      </c>
      <c r="AC58" s="28" t="str">
        <f t="shared" ca="1" si="10"/>
        <v/>
      </c>
      <c r="AD58" s="23"/>
      <c r="AE58" s="145"/>
      <c r="AF58" s="146"/>
      <c r="AG58" s="146"/>
      <c r="AH58" s="146"/>
      <c r="AI58" s="146"/>
      <c r="AJ58" s="146"/>
      <c r="AK58" s="147"/>
      <c r="AL58" s="236"/>
    </row>
    <row r="59" spans="2:38" ht="17.25" customHeight="1">
      <c r="B59" s="234"/>
      <c r="C59" s="185" t="s">
        <v>37</v>
      </c>
      <c r="D59" s="186"/>
      <c r="E59" s="186"/>
      <c r="F59" s="186"/>
      <c r="G59" s="186"/>
      <c r="H59" s="186"/>
      <c r="I59" s="186"/>
      <c r="J59" s="27" t="str">
        <f ca="1">IF($AD$1,IF(J18="","",COUNTIF(J19:J53,1)),"x")</f>
        <v/>
      </c>
      <c r="K59" s="27" t="str">
        <f t="shared" ref="K59:AC59" ca="1" si="12">IF($AD$1,IF(K18="","",COUNTIF(K19:K53,1)),"x")</f>
        <v/>
      </c>
      <c r="L59" s="27" t="str">
        <f t="shared" ca="1" si="12"/>
        <v/>
      </c>
      <c r="M59" s="27" t="str">
        <f t="shared" ca="1" si="12"/>
        <v/>
      </c>
      <c r="N59" s="27" t="str">
        <f t="shared" ca="1" si="12"/>
        <v/>
      </c>
      <c r="O59" s="27" t="str">
        <f t="shared" ca="1" si="12"/>
        <v/>
      </c>
      <c r="P59" s="27" t="str">
        <f t="shared" ca="1" si="12"/>
        <v/>
      </c>
      <c r="Q59" s="27" t="str">
        <f t="shared" ca="1" si="12"/>
        <v/>
      </c>
      <c r="R59" s="27" t="str">
        <f t="shared" ca="1" si="12"/>
        <v/>
      </c>
      <c r="S59" s="27" t="str">
        <f t="shared" ca="1" si="12"/>
        <v/>
      </c>
      <c r="T59" s="27" t="str">
        <f t="shared" ca="1" si="12"/>
        <v/>
      </c>
      <c r="U59" s="27" t="str">
        <f t="shared" ca="1" si="12"/>
        <v/>
      </c>
      <c r="V59" s="27" t="str">
        <f t="shared" ref="V59:Y59" ca="1" si="13">IF($AD$1,IF(V18="","",COUNTIF(V19:V53,1)),"x")</f>
        <v/>
      </c>
      <c r="W59" s="27" t="str">
        <f t="shared" ca="1" si="13"/>
        <v/>
      </c>
      <c r="X59" s="27" t="str">
        <f t="shared" ca="1" si="13"/>
        <v/>
      </c>
      <c r="Y59" s="27" t="str">
        <f t="shared" ca="1" si="13"/>
        <v/>
      </c>
      <c r="Z59" s="27" t="str">
        <f t="shared" ca="1" si="12"/>
        <v/>
      </c>
      <c r="AA59" s="27" t="str">
        <f t="shared" ca="1" si="12"/>
        <v/>
      </c>
      <c r="AB59" s="27" t="str">
        <f t="shared" ca="1" si="12"/>
        <v/>
      </c>
      <c r="AC59" s="28" t="str">
        <f t="shared" ca="1" si="12"/>
        <v/>
      </c>
      <c r="AD59" s="23"/>
      <c r="AE59" s="145"/>
      <c r="AF59" s="146"/>
      <c r="AG59" s="146"/>
      <c r="AH59" s="146"/>
      <c r="AI59" s="146"/>
      <c r="AJ59" s="146"/>
      <c r="AK59" s="147"/>
      <c r="AL59" s="236"/>
    </row>
    <row r="60" spans="2:38" ht="17.25" customHeight="1">
      <c r="B60" s="234"/>
      <c r="C60" s="185" t="s">
        <v>26</v>
      </c>
      <c r="D60" s="186"/>
      <c r="E60" s="186"/>
      <c r="F60" s="186"/>
      <c r="G60" s="186"/>
      <c r="H60" s="186"/>
      <c r="I60" s="186"/>
      <c r="J60" s="27" t="str">
        <f ca="1">IF($AD$1,IF(J18="","",COUNTIF(J19:J53,"n")),"x")</f>
        <v/>
      </c>
      <c r="K60" s="27" t="str">
        <f t="shared" ref="K60:AC60" ca="1" si="14">IF($AD$1,IF(K18="","",COUNTIF(K19:K53,"n")),"x")</f>
        <v/>
      </c>
      <c r="L60" s="27" t="str">
        <f t="shared" ca="1" si="14"/>
        <v/>
      </c>
      <c r="M60" s="27" t="str">
        <f t="shared" ca="1" si="14"/>
        <v/>
      </c>
      <c r="N60" s="27" t="str">
        <f t="shared" ca="1" si="14"/>
        <v/>
      </c>
      <c r="O60" s="27" t="str">
        <f t="shared" ca="1" si="14"/>
        <v/>
      </c>
      <c r="P60" s="27" t="str">
        <f t="shared" ca="1" si="14"/>
        <v/>
      </c>
      <c r="Q60" s="27" t="str">
        <f t="shared" ca="1" si="14"/>
        <v/>
      </c>
      <c r="R60" s="27" t="str">
        <f t="shared" ca="1" si="14"/>
        <v/>
      </c>
      <c r="S60" s="27" t="str">
        <f t="shared" ca="1" si="14"/>
        <v/>
      </c>
      <c r="T60" s="27" t="str">
        <f t="shared" ca="1" si="14"/>
        <v/>
      </c>
      <c r="U60" s="27" t="str">
        <f t="shared" ca="1" si="14"/>
        <v/>
      </c>
      <c r="V60" s="27" t="str">
        <f t="shared" ref="V60:Y60" ca="1" si="15">IF($AD$1,IF(V18="","",COUNTIF(V19:V53,"n")),"x")</f>
        <v/>
      </c>
      <c r="W60" s="27" t="str">
        <f t="shared" ca="1" si="15"/>
        <v/>
      </c>
      <c r="X60" s="27" t="str">
        <f t="shared" ca="1" si="15"/>
        <v/>
      </c>
      <c r="Y60" s="27" t="str">
        <f t="shared" ca="1" si="15"/>
        <v/>
      </c>
      <c r="Z60" s="27" t="str">
        <f t="shared" ca="1" si="14"/>
        <v/>
      </c>
      <c r="AA60" s="27" t="str">
        <f t="shared" ca="1" si="14"/>
        <v/>
      </c>
      <c r="AB60" s="27" t="str">
        <f t="shared" ca="1" si="14"/>
        <v/>
      </c>
      <c r="AC60" s="28" t="str">
        <f t="shared" ca="1" si="14"/>
        <v/>
      </c>
      <c r="AD60" s="23"/>
      <c r="AE60" s="145"/>
      <c r="AF60" s="146"/>
      <c r="AG60" s="146"/>
      <c r="AH60" s="146"/>
      <c r="AI60" s="146"/>
      <c r="AJ60" s="146"/>
      <c r="AK60" s="147"/>
      <c r="AL60" s="236"/>
    </row>
    <row r="61" spans="2:38" ht="17.25" customHeight="1">
      <c r="B61" s="234"/>
      <c r="C61" s="185" t="s">
        <v>38</v>
      </c>
      <c r="D61" s="186"/>
      <c r="E61" s="186"/>
      <c r="F61" s="186"/>
      <c r="G61" s="186"/>
      <c r="H61" s="186"/>
      <c r="I61" s="186"/>
      <c r="J61" s="27" t="str">
        <f ca="1">IF($AD$1,IF(J18="","",SUM(J55:J60)),"x")</f>
        <v/>
      </c>
      <c r="K61" s="27" t="str">
        <f t="shared" ref="K61:AC61" ca="1" si="16">IF($AD$1,IF(K18="","",SUM(K55:K60)),"x")</f>
        <v/>
      </c>
      <c r="L61" s="27" t="str">
        <f t="shared" ca="1" si="16"/>
        <v/>
      </c>
      <c r="M61" s="27" t="str">
        <f t="shared" ca="1" si="16"/>
        <v/>
      </c>
      <c r="N61" s="27" t="str">
        <f t="shared" ca="1" si="16"/>
        <v/>
      </c>
      <c r="O61" s="27" t="str">
        <f t="shared" ca="1" si="16"/>
        <v/>
      </c>
      <c r="P61" s="27" t="str">
        <f t="shared" ca="1" si="16"/>
        <v/>
      </c>
      <c r="Q61" s="27" t="str">
        <f t="shared" ca="1" si="16"/>
        <v/>
      </c>
      <c r="R61" s="27" t="str">
        <f t="shared" ca="1" si="16"/>
        <v/>
      </c>
      <c r="S61" s="27" t="str">
        <f t="shared" ca="1" si="16"/>
        <v/>
      </c>
      <c r="T61" s="27" t="str">
        <f t="shared" ca="1" si="16"/>
        <v/>
      </c>
      <c r="U61" s="27" t="str">
        <f t="shared" ca="1" si="16"/>
        <v/>
      </c>
      <c r="V61" s="27" t="str">
        <f t="shared" ref="V61:Y61" ca="1" si="17">IF($AD$1,IF(V18="","",SUM(V55:V60)),"x")</f>
        <v/>
      </c>
      <c r="W61" s="27" t="str">
        <f t="shared" ca="1" si="17"/>
        <v/>
      </c>
      <c r="X61" s="27" t="str">
        <f t="shared" ca="1" si="17"/>
        <v/>
      </c>
      <c r="Y61" s="27" t="str">
        <f t="shared" ca="1" si="17"/>
        <v/>
      </c>
      <c r="Z61" s="27" t="str">
        <f t="shared" ca="1" si="16"/>
        <v/>
      </c>
      <c r="AA61" s="27" t="str">
        <f t="shared" ca="1" si="16"/>
        <v/>
      </c>
      <c r="AB61" s="27" t="str">
        <f t="shared" ca="1" si="16"/>
        <v/>
      </c>
      <c r="AC61" s="28" t="str">
        <f t="shared" ca="1" si="16"/>
        <v/>
      </c>
      <c r="AD61" s="23"/>
      <c r="AE61" s="145"/>
      <c r="AF61" s="146"/>
      <c r="AG61" s="146"/>
      <c r="AH61" s="146"/>
      <c r="AI61" s="146"/>
      <c r="AJ61" s="146"/>
      <c r="AK61" s="147"/>
      <c r="AL61" s="236"/>
    </row>
    <row r="62" spans="2:38" ht="27" customHeight="1" thickBot="1">
      <c r="B62" s="234"/>
      <c r="C62" s="162" t="s">
        <v>39</v>
      </c>
      <c r="D62" s="163"/>
      <c r="E62" s="163"/>
      <c r="F62" s="163"/>
      <c r="G62" s="163"/>
      <c r="H62" s="163"/>
      <c r="I62" s="163"/>
      <c r="J62" s="133" t="str">
        <f ca="1">IF($AD$1,IF(J18="","",ROUND((J55*5+J56*4+J57*3+J58*2+J59)/(J61-J60),2)),"x")</f>
        <v/>
      </c>
      <c r="K62" s="133" t="str">
        <f t="shared" ref="K62:AC62" ca="1" si="18">IF($AD$1,IF(K18="","",ROUND((K55*5+K56*4+K57*3+K58*2+K59)/(K61-K60),2)),"x")</f>
        <v/>
      </c>
      <c r="L62" s="133" t="str">
        <f t="shared" ca="1" si="18"/>
        <v/>
      </c>
      <c r="M62" s="133" t="str">
        <f t="shared" ca="1" si="18"/>
        <v/>
      </c>
      <c r="N62" s="133" t="str">
        <f t="shared" ca="1" si="18"/>
        <v/>
      </c>
      <c r="O62" s="133" t="str">
        <f t="shared" ca="1" si="18"/>
        <v/>
      </c>
      <c r="P62" s="133" t="str">
        <f t="shared" ca="1" si="18"/>
        <v/>
      </c>
      <c r="Q62" s="133" t="str">
        <f t="shared" ca="1" si="18"/>
        <v/>
      </c>
      <c r="R62" s="133" t="str">
        <f t="shared" ca="1" si="18"/>
        <v/>
      </c>
      <c r="S62" s="133" t="str">
        <f t="shared" ca="1" si="18"/>
        <v/>
      </c>
      <c r="T62" s="133" t="str">
        <f t="shared" ca="1" si="18"/>
        <v/>
      </c>
      <c r="U62" s="133" t="str">
        <f t="shared" ca="1" si="18"/>
        <v/>
      </c>
      <c r="V62" s="133" t="str">
        <f t="shared" ref="V62:Y62" ca="1" si="19">IF($AD$1,IF(V18="","",ROUND((V55*5+V56*4+V57*3+V58*2+V59)/(V61-V60),2)),"x")</f>
        <v/>
      </c>
      <c r="W62" s="133" t="str">
        <f t="shared" ca="1" si="19"/>
        <v/>
      </c>
      <c r="X62" s="133" t="str">
        <f t="shared" ca="1" si="19"/>
        <v/>
      </c>
      <c r="Y62" s="133" t="str">
        <f t="shared" ca="1" si="19"/>
        <v/>
      </c>
      <c r="Z62" s="133" t="str">
        <f t="shared" ca="1" si="18"/>
        <v/>
      </c>
      <c r="AA62" s="133" t="str">
        <f t="shared" ca="1" si="18"/>
        <v/>
      </c>
      <c r="AB62" s="133" t="str">
        <f t="shared" ca="1" si="18"/>
        <v/>
      </c>
      <c r="AC62" s="134" t="str">
        <f t="shared" ca="1" si="18"/>
        <v/>
      </c>
      <c r="AD62" s="29"/>
      <c r="AE62" s="43"/>
      <c r="AF62" s="44"/>
      <c r="AG62" s="44"/>
      <c r="AH62" s="44"/>
      <c r="AI62" s="44"/>
      <c r="AJ62" s="44"/>
      <c r="AK62" s="45"/>
      <c r="AL62" s="236"/>
    </row>
    <row r="63" spans="2:38" ht="14.25" thickTop="1" thickBot="1">
      <c r="B63" s="234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6"/>
    </row>
    <row r="64" spans="2:38" ht="13.5" thickTop="1">
      <c r="B64" s="234"/>
      <c r="C64" s="199" t="s">
        <v>11</v>
      </c>
      <c r="D64" s="200"/>
      <c r="E64" s="200"/>
      <c r="F64" s="200"/>
      <c r="G64" s="200"/>
      <c r="H64" s="200"/>
      <c r="I64" s="200"/>
      <c r="J64" s="200"/>
      <c r="K64" s="200"/>
      <c r="L64" s="201"/>
      <c r="M64" s="23"/>
      <c r="N64" s="23"/>
      <c r="O64" s="142" t="s">
        <v>25</v>
      </c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89"/>
      <c r="AE64" s="144"/>
      <c r="AF64" s="23"/>
      <c r="AG64" s="23"/>
      <c r="AH64" s="142" t="s">
        <v>4</v>
      </c>
      <c r="AI64" s="143"/>
      <c r="AJ64" s="143"/>
      <c r="AK64" s="144"/>
      <c r="AL64" s="236"/>
    </row>
    <row r="65" spans="2:38">
      <c r="B65" s="234"/>
      <c r="C65" s="173" t="s">
        <v>8</v>
      </c>
      <c r="D65" s="174"/>
      <c r="E65" s="174"/>
      <c r="F65" s="174"/>
      <c r="G65" s="177">
        <f ca="1">COUNTIF($AE$19:$AE$53,5)</f>
        <v>0</v>
      </c>
      <c r="H65" s="178"/>
      <c r="I65" s="179"/>
      <c r="J65" s="175" t="str">
        <f ca="1">IF($AK$67=0,"",ROUND(G65/$AK$67*100,2))</f>
        <v/>
      </c>
      <c r="K65" s="176"/>
      <c r="L65" s="135" t="s">
        <v>12</v>
      </c>
      <c r="M65" s="23"/>
      <c r="N65" s="23"/>
      <c r="O65" s="185" t="s">
        <v>17</v>
      </c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77">
        <f ca="1">IF($AD$1,COUNTIF($AJ$19:$AJ$53,5),"x")</f>
        <v>0</v>
      </c>
      <c r="AE65" s="193"/>
      <c r="AF65" s="23"/>
      <c r="AG65" s="23"/>
      <c r="AH65" s="185" t="s">
        <v>5</v>
      </c>
      <c r="AI65" s="186"/>
      <c r="AJ65" s="186"/>
      <c r="AK65" s="33"/>
      <c r="AL65" s="236"/>
    </row>
    <row r="66" spans="2:38">
      <c r="B66" s="234"/>
      <c r="C66" s="173" t="s">
        <v>55</v>
      </c>
      <c r="D66" s="174"/>
      <c r="E66" s="174"/>
      <c r="F66" s="174"/>
      <c r="G66" s="177">
        <f ca="1">COUNTIF($AE$19:$AE$53,4)</f>
        <v>0</v>
      </c>
      <c r="H66" s="178"/>
      <c r="I66" s="179"/>
      <c r="J66" s="175" t="str">
        <f ca="1">IF($AK$67=0,"",ROUND(G66/$AK$67*100,2))</f>
        <v/>
      </c>
      <c r="K66" s="176"/>
      <c r="L66" s="135" t="s">
        <v>12</v>
      </c>
      <c r="M66" s="23"/>
      <c r="N66" s="23"/>
      <c r="O66" s="185" t="s">
        <v>56</v>
      </c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77">
        <f ca="1">IF($AD$1,COUNTIF($AJ$19:$AJ$53,4),"x")</f>
        <v>0</v>
      </c>
      <c r="AE66" s="193"/>
      <c r="AF66" s="23"/>
      <c r="AG66" s="23"/>
      <c r="AH66" s="185" t="s">
        <v>6</v>
      </c>
      <c r="AI66" s="186"/>
      <c r="AJ66" s="186"/>
      <c r="AK66" s="33"/>
      <c r="AL66" s="236"/>
    </row>
    <row r="67" spans="2:38">
      <c r="B67" s="234"/>
      <c r="C67" s="173" t="s">
        <v>9</v>
      </c>
      <c r="D67" s="174"/>
      <c r="E67" s="174"/>
      <c r="F67" s="174"/>
      <c r="G67" s="177">
        <f ca="1">COUNTIF($AE$19:$AE$53,3)</f>
        <v>0</v>
      </c>
      <c r="H67" s="178"/>
      <c r="I67" s="179"/>
      <c r="J67" s="175" t="str">
        <f ca="1">IF($AK$67=0,"",ROUND(G67/$AK$67*100,2))</f>
        <v/>
      </c>
      <c r="K67" s="176"/>
      <c r="L67" s="135" t="s">
        <v>12</v>
      </c>
      <c r="M67" s="23"/>
      <c r="N67" s="23"/>
      <c r="O67" s="185" t="s">
        <v>18</v>
      </c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77">
        <f ca="1">IF($AD$1,COUNTIF($AJ$19:$AJ$53,3),"x")</f>
        <v>0</v>
      </c>
      <c r="AE67" s="193"/>
      <c r="AF67" s="23"/>
      <c r="AG67" s="23"/>
      <c r="AH67" s="185" t="s">
        <v>7</v>
      </c>
      <c r="AI67" s="186"/>
      <c r="AJ67" s="186"/>
      <c r="AK67" s="136">
        <f ca="1">IF($AD$1,AK65+AK66,"x")</f>
        <v>0</v>
      </c>
      <c r="AL67" s="236"/>
    </row>
    <row r="68" spans="2:38">
      <c r="B68" s="234"/>
      <c r="C68" s="173" t="s">
        <v>10</v>
      </c>
      <c r="D68" s="174"/>
      <c r="E68" s="174"/>
      <c r="F68" s="174"/>
      <c r="G68" s="177">
        <f ca="1">COUNTIF($AE$19:$AE$53,2)</f>
        <v>0</v>
      </c>
      <c r="H68" s="178"/>
      <c r="I68" s="179"/>
      <c r="J68" s="175" t="str">
        <f ca="1">IF($AK$67=0,"",ROUND(G68/$AK$67*100,2))</f>
        <v/>
      </c>
      <c r="K68" s="176"/>
      <c r="L68" s="135" t="s">
        <v>12</v>
      </c>
      <c r="M68" s="23"/>
      <c r="N68" s="23"/>
      <c r="O68" s="185" t="s">
        <v>19</v>
      </c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77">
        <f ca="1">IF($AD$1,COUNTIF($AJ$19:$AJ$53,2),"x")</f>
        <v>0</v>
      </c>
      <c r="AE68" s="193"/>
      <c r="AF68" s="23"/>
      <c r="AG68" s="23"/>
      <c r="AH68" s="190" t="s">
        <v>3</v>
      </c>
      <c r="AI68" s="191"/>
      <c r="AJ68" s="191"/>
      <c r="AK68" s="192"/>
      <c r="AL68" s="236"/>
    </row>
    <row r="69" spans="2:38" ht="15">
      <c r="B69" s="234"/>
      <c r="C69" s="173" t="s">
        <v>7</v>
      </c>
      <c r="D69" s="174"/>
      <c r="E69" s="174"/>
      <c r="F69" s="174"/>
      <c r="G69" s="177">
        <f ca="1">SUM(G65:I68)</f>
        <v>0</v>
      </c>
      <c r="H69" s="178"/>
      <c r="I69" s="179"/>
      <c r="J69" s="175" t="str">
        <f ca="1">IF($AK$67=0,"",ROUND(G69/$AK$67*100,2))</f>
        <v/>
      </c>
      <c r="K69" s="176"/>
      <c r="L69" s="135" t="s">
        <v>12</v>
      </c>
      <c r="M69" s="23"/>
      <c r="N69" s="23"/>
      <c r="O69" s="185" t="s">
        <v>20</v>
      </c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77">
        <f ca="1">IF($AD$1,COUNTIF($AJ$19:$AJ$53,1),"x")</f>
        <v>0</v>
      </c>
      <c r="AE69" s="193"/>
      <c r="AF69" s="23"/>
      <c r="AG69" s="23"/>
      <c r="AH69" s="185" t="s">
        <v>1</v>
      </c>
      <c r="AI69" s="186"/>
      <c r="AJ69" s="186"/>
      <c r="AK69" s="137">
        <f ca="1">IF($AD$1,SUM(AG19:AG53),"x")</f>
        <v>0</v>
      </c>
      <c r="AL69" s="236"/>
    </row>
    <row r="70" spans="2:38" ht="15">
      <c r="B70" s="234"/>
      <c r="C70" s="194" t="s">
        <v>13</v>
      </c>
      <c r="D70" s="195"/>
      <c r="E70" s="195"/>
      <c r="F70" s="195"/>
      <c r="G70" s="195"/>
      <c r="H70" s="195"/>
      <c r="I70" s="195"/>
      <c r="J70" s="195"/>
      <c r="K70" s="195"/>
      <c r="L70" s="196"/>
      <c r="M70" s="23"/>
      <c r="N70" s="23"/>
      <c r="O70" s="190" t="s">
        <v>24</v>
      </c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7"/>
      <c r="AE70" s="192"/>
      <c r="AF70" s="23"/>
      <c r="AG70" s="23"/>
      <c r="AH70" s="185" t="s">
        <v>2</v>
      </c>
      <c r="AI70" s="186"/>
      <c r="AJ70" s="186"/>
      <c r="AK70" s="137">
        <f ca="1">IF($AD$1,SUM(AH19:AH53),"x")</f>
        <v>0</v>
      </c>
      <c r="AL70" s="236"/>
    </row>
    <row r="71" spans="2:38" ht="15" thickBot="1">
      <c r="B71" s="234"/>
      <c r="C71" s="173" t="s">
        <v>14</v>
      </c>
      <c r="D71" s="174"/>
      <c r="E71" s="174"/>
      <c r="F71" s="174"/>
      <c r="G71" s="177">
        <f ca="1">COUNTIF($AF$19:$AF$53,1)</f>
        <v>0</v>
      </c>
      <c r="H71" s="178"/>
      <c r="I71" s="179"/>
      <c r="J71" s="175" t="str">
        <f ca="1">IF($AK$67=0,"",ROUND(G71/$AK$67*100,2))</f>
        <v/>
      </c>
      <c r="K71" s="176"/>
      <c r="L71" s="135" t="s">
        <v>12</v>
      </c>
      <c r="M71" s="23"/>
      <c r="N71" s="23"/>
      <c r="O71" s="185" t="s">
        <v>35</v>
      </c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0"/>
      <c r="AE71" s="181"/>
      <c r="AF71" s="23"/>
      <c r="AG71" s="23"/>
      <c r="AH71" s="162" t="s">
        <v>7</v>
      </c>
      <c r="AI71" s="163"/>
      <c r="AJ71" s="163"/>
      <c r="AK71" s="138">
        <f ca="1">IF($AD$1,AK70+AK69,"x")</f>
        <v>0</v>
      </c>
      <c r="AL71" s="236"/>
    </row>
    <row r="72" spans="2:38" ht="15.75" thickTop="1">
      <c r="B72" s="234"/>
      <c r="C72" s="173" t="s">
        <v>15</v>
      </c>
      <c r="D72" s="174"/>
      <c r="E72" s="174"/>
      <c r="F72" s="174"/>
      <c r="G72" s="177">
        <f ca="1">COUNTIF($AF$19:$AF$53,2)</f>
        <v>0</v>
      </c>
      <c r="H72" s="178"/>
      <c r="I72" s="179"/>
      <c r="J72" s="175" t="str">
        <f ca="1">IF($AK$67=0,"",ROUND(G72/$AK$67*100,2))</f>
        <v/>
      </c>
      <c r="K72" s="176"/>
      <c r="L72" s="135" t="s">
        <v>12</v>
      </c>
      <c r="M72" s="23"/>
      <c r="N72" s="23"/>
      <c r="O72" s="185" t="s">
        <v>21</v>
      </c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0"/>
      <c r="AE72" s="181"/>
      <c r="AF72" s="23"/>
      <c r="AG72" s="23"/>
      <c r="AH72" s="164" t="s">
        <v>28</v>
      </c>
      <c r="AI72" s="164"/>
      <c r="AJ72" s="164"/>
      <c r="AK72" s="164"/>
      <c r="AL72" s="236"/>
    </row>
    <row r="73" spans="2:38">
      <c r="B73" s="234"/>
      <c r="C73" s="173" t="s">
        <v>16</v>
      </c>
      <c r="D73" s="174"/>
      <c r="E73" s="174"/>
      <c r="F73" s="174"/>
      <c r="G73" s="177">
        <f ca="1">COUNTIF($AF$19:$AF$53,"&gt;2")</f>
        <v>0</v>
      </c>
      <c r="H73" s="178"/>
      <c r="I73" s="179"/>
      <c r="J73" s="175" t="str">
        <f ca="1">IF($AK$67=0,"",ROUND(G73/$AK$67*100,2))</f>
        <v/>
      </c>
      <c r="K73" s="176"/>
      <c r="L73" s="135" t="s">
        <v>12</v>
      </c>
      <c r="M73" s="23"/>
      <c r="N73" s="23"/>
      <c r="O73" s="185" t="s">
        <v>23</v>
      </c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0"/>
      <c r="AE73" s="181"/>
      <c r="AF73" s="23"/>
      <c r="AG73" s="23"/>
      <c r="AH73" s="32"/>
      <c r="AI73" s="32"/>
      <c r="AJ73" s="32"/>
      <c r="AK73" s="32"/>
      <c r="AL73" s="236"/>
    </row>
    <row r="74" spans="2:38">
      <c r="B74" s="234"/>
      <c r="C74" s="173" t="s">
        <v>7</v>
      </c>
      <c r="D74" s="174"/>
      <c r="E74" s="174"/>
      <c r="F74" s="174"/>
      <c r="G74" s="177">
        <f ca="1">SUM(G71:I73)</f>
        <v>0</v>
      </c>
      <c r="H74" s="178"/>
      <c r="I74" s="179"/>
      <c r="J74" s="175" t="str">
        <f ca="1">IF($AK$67=0,"",ROUND(G74/$AK$67*100,2))</f>
        <v/>
      </c>
      <c r="K74" s="176"/>
      <c r="L74" s="135" t="s">
        <v>12</v>
      </c>
      <c r="M74" s="23"/>
      <c r="N74" s="23"/>
      <c r="O74" s="185" t="s">
        <v>22</v>
      </c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0"/>
      <c r="AE74" s="181"/>
      <c r="AF74" s="23"/>
      <c r="AG74" s="23"/>
      <c r="AH74" s="184"/>
      <c r="AI74" s="184"/>
      <c r="AJ74" s="184"/>
      <c r="AK74" s="184"/>
      <c r="AL74" s="236"/>
    </row>
    <row r="75" spans="2:38">
      <c r="B75" s="234"/>
      <c r="C75" s="173" t="s">
        <v>26</v>
      </c>
      <c r="D75" s="174"/>
      <c r="E75" s="174"/>
      <c r="F75" s="174"/>
      <c r="G75" s="177">
        <f ca="1">COUNTIF($AE$19:$AE$53,"n")</f>
        <v>0</v>
      </c>
      <c r="H75" s="178"/>
      <c r="I75" s="179"/>
      <c r="J75" s="175" t="str">
        <f ca="1">IF($AK$67=0,"",ROUND(G75/$AK$67*100,2))</f>
        <v/>
      </c>
      <c r="K75" s="176"/>
      <c r="L75" s="135" t="s">
        <v>12</v>
      </c>
      <c r="M75" s="23"/>
      <c r="N75" s="23"/>
      <c r="O75" s="169"/>
      <c r="P75" s="170"/>
      <c r="Q75" s="170"/>
      <c r="R75" s="170"/>
      <c r="S75" s="170"/>
      <c r="T75" s="170"/>
      <c r="U75" s="170"/>
      <c r="V75" s="170"/>
      <c r="W75" s="170"/>
      <c r="X75" s="170"/>
      <c r="Y75" s="170"/>
      <c r="Z75" s="170"/>
      <c r="AA75" s="170"/>
      <c r="AB75" s="170"/>
      <c r="AC75" s="170"/>
      <c r="AD75" s="180"/>
      <c r="AE75" s="181"/>
      <c r="AF75" s="23"/>
      <c r="AG75" s="23"/>
      <c r="AH75" s="23"/>
      <c r="AI75" s="23"/>
      <c r="AJ75" s="23"/>
      <c r="AK75" s="23"/>
      <c r="AL75" s="236"/>
    </row>
    <row r="76" spans="2:38" ht="13.5" thickBot="1">
      <c r="B76" s="234"/>
      <c r="C76" s="165" t="s">
        <v>27</v>
      </c>
      <c r="D76" s="166"/>
      <c r="E76" s="166"/>
      <c r="F76" s="166"/>
      <c r="G76" s="167" t="str">
        <f ca="1">IF($AD$1,IF(AK67=0,"",ROUND(AVERAGE(AE19:AE53),3)),"x")</f>
        <v/>
      </c>
      <c r="H76" s="167"/>
      <c r="I76" s="167"/>
      <c r="J76" s="167"/>
      <c r="K76" s="167"/>
      <c r="L76" s="168"/>
      <c r="M76" s="23"/>
      <c r="N76" s="23"/>
      <c r="O76" s="171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87"/>
      <c r="AE76" s="188"/>
      <c r="AF76" s="23"/>
      <c r="AG76" s="23"/>
      <c r="AH76" s="182" t="s">
        <v>48</v>
      </c>
      <c r="AI76" s="182"/>
      <c r="AJ76" s="183">
        <f ca="1">TODAY()</f>
        <v>46029</v>
      </c>
      <c r="AK76" s="183"/>
      <c r="AL76" s="236"/>
    </row>
    <row r="77" spans="2:38" ht="11.25" customHeight="1" thickTop="1" thickBot="1">
      <c r="B77" s="235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  <c r="AJ77" s="238"/>
      <c r="AK77" s="238"/>
      <c r="AL77" s="237"/>
    </row>
  </sheetData>
  <sheetProtection password="D2A9" sheet="1" objects="1" scenarios="1" selectLockedCells="1"/>
  <mergeCells count="160">
    <mergeCell ref="D24:I24"/>
    <mergeCell ref="AD17:AD18"/>
    <mergeCell ref="D20:I20"/>
    <mergeCell ref="D51:I51"/>
    <mergeCell ref="D52:I52"/>
    <mergeCell ref="D45:I45"/>
    <mergeCell ref="D46:I46"/>
    <mergeCell ref="D47:I47"/>
    <mergeCell ref="D48:I48"/>
    <mergeCell ref="D41:I41"/>
    <mergeCell ref="C56:I56"/>
    <mergeCell ref="AD1:AF1"/>
    <mergeCell ref="Q1:T1"/>
    <mergeCell ref="L1:P1"/>
    <mergeCell ref="U1:AC1"/>
    <mergeCell ref="B1:E1"/>
    <mergeCell ref="F1:G1"/>
    <mergeCell ref="H1:I1"/>
    <mergeCell ref="J1:K1"/>
    <mergeCell ref="B3:AL3"/>
    <mergeCell ref="B4:B77"/>
    <mergeCell ref="AL4:AL77"/>
    <mergeCell ref="C77:AK77"/>
    <mergeCell ref="F4:AJ4"/>
    <mergeCell ref="Z9:AJ10"/>
    <mergeCell ref="D53:I53"/>
    <mergeCell ref="F5:J5"/>
    <mergeCell ref="K5:AG5"/>
    <mergeCell ref="F6:AJ6"/>
    <mergeCell ref="D49:I49"/>
    <mergeCell ref="D50:I50"/>
    <mergeCell ref="D19:I19"/>
    <mergeCell ref="D22:I22"/>
    <mergeCell ref="D23:I23"/>
    <mergeCell ref="J74:K74"/>
    <mergeCell ref="D37:I37"/>
    <mergeCell ref="AH5:AJ5"/>
    <mergeCell ref="K7:T7"/>
    <mergeCell ref="K8:T8"/>
    <mergeCell ref="K9:T9"/>
    <mergeCell ref="K10:T10"/>
    <mergeCell ref="F7:J7"/>
    <mergeCell ref="F8:J8"/>
    <mergeCell ref="F9:J9"/>
    <mergeCell ref="D17:I18"/>
    <mergeCell ref="C12:K12"/>
    <mergeCell ref="C13:K13"/>
    <mergeCell ref="AE13:AK13"/>
    <mergeCell ref="C15:AK15"/>
    <mergeCell ref="F10:J10"/>
    <mergeCell ref="Z7:AG8"/>
    <mergeCell ref="C14:AK14"/>
    <mergeCell ref="J17:AC17"/>
    <mergeCell ref="D21:I21"/>
    <mergeCell ref="C55:I55"/>
    <mergeCell ref="D42:I42"/>
    <mergeCell ref="D43:I43"/>
    <mergeCell ref="D44:I44"/>
    <mergeCell ref="G73:I73"/>
    <mergeCell ref="C58:I58"/>
    <mergeCell ref="C64:L64"/>
    <mergeCell ref="C65:F65"/>
    <mergeCell ref="C57:I57"/>
    <mergeCell ref="C61:I61"/>
    <mergeCell ref="C59:I59"/>
    <mergeCell ref="C60:I60"/>
    <mergeCell ref="J69:K69"/>
    <mergeCell ref="J71:K71"/>
    <mergeCell ref="J72:K72"/>
    <mergeCell ref="J65:K65"/>
    <mergeCell ref="C62:I62"/>
    <mergeCell ref="D25:I25"/>
    <mergeCell ref="D26:I26"/>
    <mergeCell ref="D27:I27"/>
    <mergeCell ref="D28:I28"/>
    <mergeCell ref="D40:I40"/>
    <mergeCell ref="D33:I33"/>
    <mergeCell ref="D34:I34"/>
    <mergeCell ref="D35:I35"/>
    <mergeCell ref="D36:I36"/>
    <mergeCell ref="D29:I29"/>
    <mergeCell ref="D38:I38"/>
    <mergeCell ref="D39:I39"/>
    <mergeCell ref="D31:I31"/>
    <mergeCell ref="D32:I32"/>
    <mergeCell ref="D30:I30"/>
    <mergeCell ref="O70:AE70"/>
    <mergeCell ref="O71:AC71"/>
    <mergeCell ref="O72:AC72"/>
    <mergeCell ref="C67:F67"/>
    <mergeCell ref="G66:I66"/>
    <mergeCell ref="J66:K66"/>
    <mergeCell ref="AD69:AE69"/>
    <mergeCell ref="AD71:AE71"/>
    <mergeCell ref="AD72:AE72"/>
    <mergeCell ref="O68:AC68"/>
    <mergeCell ref="AD68:AE68"/>
    <mergeCell ref="G69:I69"/>
    <mergeCell ref="G71:I71"/>
    <mergeCell ref="G72:I72"/>
    <mergeCell ref="O65:AC65"/>
    <mergeCell ref="AH68:AK68"/>
    <mergeCell ref="AH69:AJ69"/>
    <mergeCell ref="AH70:AJ70"/>
    <mergeCell ref="C69:F69"/>
    <mergeCell ref="C66:F66"/>
    <mergeCell ref="AE60:AK60"/>
    <mergeCell ref="O66:AC66"/>
    <mergeCell ref="O67:AC67"/>
    <mergeCell ref="AH67:AJ67"/>
    <mergeCell ref="AH66:AJ66"/>
    <mergeCell ref="AH65:AJ65"/>
    <mergeCell ref="AE61:AK61"/>
    <mergeCell ref="AD65:AE65"/>
    <mergeCell ref="AD66:AE66"/>
    <mergeCell ref="AD67:AE67"/>
    <mergeCell ref="G65:I65"/>
    <mergeCell ref="C70:L70"/>
    <mergeCell ref="J67:K67"/>
    <mergeCell ref="J68:K68"/>
    <mergeCell ref="G67:I67"/>
    <mergeCell ref="G68:I68"/>
    <mergeCell ref="C68:F68"/>
    <mergeCell ref="O69:AC69"/>
    <mergeCell ref="AH71:AJ71"/>
    <mergeCell ref="AH72:AK72"/>
    <mergeCell ref="C76:F76"/>
    <mergeCell ref="G76:L76"/>
    <mergeCell ref="O75:AC75"/>
    <mergeCell ref="O76:AC76"/>
    <mergeCell ref="C75:F75"/>
    <mergeCell ref="J75:K75"/>
    <mergeCell ref="G75:I75"/>
    <mergeCell ref="C72:F72"/>
    <mergeCell ref="C73:F73"/>
    <mergeCell ref="C74:F74"/>
    <mergeCell ref="AD73:AE73"/>
    <mergeCell ref="AD74:AE74"/>
    <mergeCell ref="AH76:AI76"/>
    <mergeCell ref="AJ76:AK76"/>
    <mergeCell ref="AH74:AK74"/>
    <mergeCell ref="O73:AC73"/>
    <mergeCell ref="AD75:AE75"/>
    <mergeCell ref="AD76:AE76"/>
    <mergeCell ref="C71:F71"/>
    <mergeCell ref="J73:K73"/>
    <mergeCell ref="O74:AC74"/>
    <mergeCell ref="G74:I74"/>
    <mergeCell ref="AH64:AK64"/>
    <mergeCell ref="AE56:AK56"/>
    <mergeCell ref="AE57:AK57"/>
    <mergeCell ref="AE58:AK58"/>
    <mergeCell ref="AE59:AK59"/>
    <mergeCell ref="AF17:AF18"/>
    <mergeCell ref="AE17:AE18"/>
    <mergeCell ref="AG17:AI17"/>
    <mergeCell ref="AJ17:AJ18"/>
    <mergeCell ref="AK17:AK18"/>
    <mergeCell ref="AE55:AK55"/>
    <mergeCell ref="O64:AE64"/>
  </mergeCells>
  <phoneticPr fontId="0" type="noConversion"/>
  <conditionalFormatting sqref="K10:T10">
    <cfRule type="cellIs" dxfId="0" priority="1" stopIfTrue="1" operator="equal">
      <formula>"poslije popravnog ispita"</formula>
    </cfRule>
  </conditionalFormatting>
  <dataValidations count="6">
    <dataValidation type="list" allowBlank="1" showInputMessage="1" showErrorMessage="1" sqref="AJ19:AJ53 J19:AC53">
      <formula1>"1,2,3,4,5,n"</formula1>
    </dataValidation>
    <dataValidation type="whole" operator="greaterThanOrEqual" allowBlank="1" showInputMessage="1" showErrorMessage="1" sqref="AG19:AH53 AH8">
      <formula1>0</formula1>
    </dataValidation>
    <dataValidation type="list" allowBlank="1" showInputMessage="1" showErrorMessage="1" sqref="K7:T7">
      <formula1>"I,II,III,IV,V,VI,VII,VIII"</formula1>
    </dataValidation>
    <dataValidation type="list" allowBlank="1" showInputMessage="1" showErrorMessage="1" sqref="K8:P8">
      <formula1>"a,b,c,d,e,f,g,1,2,3,4,5,6,7,8,9"</formula1>
    </dataValidation>
    <dataValidation type="list" allowBlank="1" showInputMessage="1" showErrorMessage="1" sqref="K10:P10">
      <formula1>"I polugodište,II polugodište,poslije popravnog ispita"</formula1>
    </dataValidation>
    <dataValidation type="list" allowBlank="1" showInputMessage="1" showErrorMessage="1" sqref="K9:T9">
      <formula1>"2014/2015,2015/2016,2016/2017,2017/2018,2018/2019,2019/2020,2020/2021,2021/2022,2022/2023,2023/2024,2024/2025,2025/2026,2026/2027,2027/2028,2029/2030"</formula1>
    </dataValidation>
  </dataValidations>
  <printOptions horizontalCentered="1" verticalCentered="1"/>
  <pageMargins left="0.46" right="0.46" top="0.51" bottom="0.59" header="0.51181102362204722" footer="0.51181102362204722"/>
  <pageSetup paperSize="9" scale="66" orientation="portrait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I66"/>
  <sheetViews>
    <sheetView tabSelected="1" topLeftCell="A36" zoomScale="84" workbookViewId="0">
      <selection activeCell="Z41" sqref="Z41"/>
    </sheetView>
  </sheetViews>
  <sheetFormatPr defaultColWidth="3.7109375" defaultRowHeight="12.75"/>
  <cols>
    <col min="1" max="1" width="3.28515625" style="53" customWidth="1"/>
    <col min="2" max="7" width="3.85546875" style="53" customWidth="1"/>
    <col min="8" max="27" width="3.28515625" style="53" customWidth="1"/>
    <col min="28" max="30" width="5.140625" style="53" customWidth="1"/>
    <col min="31" max="32" width="5.28515625" style="53" customWidth="1"/>
    <col min="33" max="33" width="7.28515625" style="53" customWidth="1"/>
    <col min="34" max="34" width="4.140625" style="53" customWidth="1"/>
    <col min="35" max="35" width="10.85546875" style="53" customWidth="1"/>
    <col min="36" max="16384" width="3.7109375" style="53"/>
  </cols>
  <sheetData>
    <row r="1" spans="1:35" ht="15" customHeight="1">
      <c r="A1" s="248" t="s">
        <v>36</v>
      </c>
      <c r="B1" s="248"/>
      <c r="C1" s="248"/>
      <c r="D1" s="248"/>
      <c r="E1" s="248"/>
      <c r="F1" s="248"/>
      <c r="G1" s="248"/>
      <c r="H1" s="248"/>
      <c r="I1" s="248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</row>
    <row r="2" spans="1:35" ht="15" customHeight="1">
      <c r="A2" s="248" t="s">
        <v>29</v>
      </c>
      <c r="B2" s="248"/>
      <c r="C2" s="248"/>
      <c r="D2" s="248"/>
      <c r="E2" s="248"/>
      <c r="F2" s="248"/>
      <c r="G2" s="248"/>
      <c r="H2" s="248"/>
      <c r="I2" s="248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249"/>
      <c r="AD2" s="249"/>
      <c r="AE2" s="249"/>
      <c r="AF2" s="249"/>
      <c r="AG2" s="249"/>
      <c r="AH2" s="249"/>
      <c r="AI2" s="249"/>
    </row>
    <row r="3" spans="1:35" ht="22.5" customHeight="1">
      <c r="A3" s="250" t="s">
        <v>59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</row>
    <row r="4" spans="1:35" ht="22.5" customHeight="1">
      <c r="A4" s="250" t="s">
        <v>58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</row>
    <row r="5" spans="1:35" ht="13.5" customHeight="1" thickBo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</row>
    <row r="6" spans="1:35" ht="21" customHeight="1" thickTop="1">
      <c r="A6" s="54"/>
      <c r="B6" s="251" t="s">
        <v>0</v>
      </c>
      <c r="C6" s="251"/>
      <c r="D6" s="251"/>
      <c r="E6" s="251"/>
      <c r="F6" s="251"/>
      <c r="G6" s="251"/>
      <c r="H6" s="253" t="s">
        <v>42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5"/>
      <c r="AB6" s="256" t="s">
        <v>27</v>
      </c>
      <c r="AC6" s="258" t="s">
        <v>41</v>
      </c>
      <c r="AD6" s="260" t="s">
        <v>40</v>
      </c>
      <c r="AE6" s="265" t="s">
        <v>3</v>
      </c>
      <c r="AF6" s="254"/>
      <c r="AG6" s="266"/>
      <c r="AH6" s="267" t="s">
        <v>33</v>
      </c>
      <c r="AI6" s="269" t="s">
        <v>34</v>
      </c>
    </row>
    <row r="7" spans="1:35" ht="111" customHeight="1" thickBot="1">
      <c r="A7" s="55"/>
      <c r="B7" s="252"/>
      <c r="C7" s="252"/>
      <c r="D7" s="252"/>
      <c r="E7" s="252"/>
      <c r="F7" s="252"/>
      <c r="G7" s="252"/>
      <c r="H7" s="56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8"/>
      <c r="AB7" s="257"/>
      <c r="AC7" s="259"/>
      <c r="AD7" s="261"/>
      <c r="AE7" s="59" t="s">
        <v>30</v>
      </c>
      <c r="AF7" s="60" t="s">
        <v>31</v>
      </c>
      <c r="AG7" s="61" t="s">
        <v>32</v>
      </c>
      <c r="AH7" s="268"/>
      <c r="AI7" s="270"/>
    </row>
    <row r="8" spans="1:35" ht="17.25" customHeight="1">
      <c r="A8" s="62">
        <v>1</v>
      </c>
      <c r="B8" s="271"/>
      <c r="C8" s="271"/>
      <c r="D8" s="271"/>
      <c r="E8" s="271"/>
      <c r="F8" s="271"/>
      <c r="G8" s="271"/>
      <c r="H8" s="63"/>
      <c r="I8" s="63"/>
      <c r="J8" s="63"/>
      <c r="K8" s="63"/>
      <c r="L8" s="63"/>
      <c r="M8" s="63"/>
      <c r="N8" s="63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5"/>
      <c r="AB8" s="66" t="s">
        <v>57</v>
      </c>
      <c r="AC8" s="67" t="s">
        <v>57</v>
      </c>
      <c r="AD8" s="68" t="s">
        <v>57</v>
      </c>
      <c r="AE8" s="63"/>
      <c r="AF8" s="64"/>
      <c r="AG8" s="69" t="s">
        <v>57</v>
      </c>
      <c r="AH8" s="70"/>
      <c r="AI8" s="71"/>
    </row>
    <row r="9" spans="1:35" ht="17.25" customHeight="1">
      <c r="A9" s="72">
        <v>2</v>
      </c>
      <c r="B9" s="272"/>
      <c r="C9" s="272"/>
      <c r="D9" s="272"/>
      <c r="E9" s="272"/>
      <c r="F9" s="272"/>
      <c r="G9" s="272"/>
      <c r="H9" s="73"/>
      <c r="I9" s="74"/>
      <c r="J9" s="74"/>
      <c r="K9" s="74"/>
      <c r="L9" s="74"/>
      <c r="M9" s="74"/>
      <c r="N9" s="74"/>
      <c r="O9" s="74"/>
      <c r="P9" s="74"/>
      <c r="Q9" s="74"/>
      <c r="R9" s="113"/>
      <c r="S9" s="113"/>
      <c r="T9" s="113"/>
      <c r="U9" s="113"/>
      <c r="V9" s="74"/>
      <c r="W9" s="74"/>
      <c r="X9" s="74"/>
      <c r="Y9" s="74"/>
      <c r="Z9" s="74"/>
      <c r="AA9" s="75"/>
      <c r="AB9" s="76" t="s">
        <v>57</v>
      </c>
      <c r="AC9" s="77" t="s">
        <v>57</v>
      </c>
      <c r="AD9" s="78" t="s">
        <v>57</v>
      </c>
      <c r="AE9" s="73"/>
      <c r="AF9" s="74"/>
      <c r="AG9" s="79" t="s">
        <v>57</v>
      </c>
      <c r="AH9" s="70"/>
      <c r="AI9" s="80"/>
    </row>
    <row r="10" spans="1:35" ht="17.25" customHeight="1">
      <c r="A10" s="72">
        <v>3</v>
      </c>
      <c r="B10" s="262"/>
      <c r="C10" s="263"/>
      <c r="D10" s="263"/>
      <c r="E10" s="263"/>
      <c r="F10" s="263"/>
      <c r="G10" s="264"/>
      <c r="H10" s="73"/>
      <c r="I10" s="74"/>
      <c r="J10" s="74"/>
      <c r="K10" s="74"/>
      <c r="L10" s="74"/>
      <c r="M10" s="74"/>
      <c r="N10" s="74"/>
      <c r="O10" s="74"/>
      <c r="P10" s="74"/>
      <c r="Q10" s="74"/>
      <c r="R10" s="113"/>
      <c r="S10" s="113"/>
      <c r="T10" s="113"/>
      <c r="U10" s="113"/>
      <c r="V10" s="74"/>
      <c r="W10" s="74"/>
      <c r="X10" s="74"/>
      <c r="Y10" s="74"/>
      <c r="Z10" s="74"/>
      <c r="AA10" s="75"/>
      <c r="AB10" s="76" t="s">
        <v>57</v>
      </c>
      <c r="AC10" s="77" t="s">
        <v>57</v>
      </c>
      <c r="AD10" s="78" t="s">
        <v>57</v>
      </c>
      <c r="AE10" s="73"/>
      <c r="AF10" s="74"/>
      <c r="AG10" s="79" t="s">
        <v>57</v>
      </c>
      <c r="AH10" s="70"/>
      <c r="AI10" s="80"/>
    </row>
    <row r="11" spans="1:35" ht="17.25" customHeight="1">
      <c r="A11" s="72">
        <v>4</v>
      </c>
      <c r="B11" s="262"/>
      <c r="C11" s="263"/>
      <c r="D11" s="263"/>
      <c r="E11" s="263"/>
      <c r="F11" s="263"/>
      <c r="G11" s="264"/>
      <c r="H11" s="73"/>
      <c r="I11" s="74"/>
      <c r="J11" s="74"/>
      <c r="K11" s="74"/>
      <c r="L11" s="74"/>
      <c r="M11" s="74"/>
      <c r="N11" s="74"/>
      <c r="O11" s="74"/>
      <c r="P11" s="74"/>
      <c r="Q11" s="74"/>
      <c r="R11" s="113"/>
      <c r="S11" s="113"/>
      <c r="T11" s="113"/>
      <c r="U11" s="113"/>
      <c r="V11" s="74"/>
      <c r="W11" s="74"/>
      <c r="X11" s="74"/>
      <c r="Y11" s="74"/>
      <c r="Z11" s="74"/>
      <c r="AA11" s="75"/>
      <c r="AB11" s="76" t="s">
        <v>57</v>
      </c>
      <c r="AC11" s="77" t="s">
        <v>57</v>
      </c>
      <c r="AD11" s="78" t="s">
        <v>57</v>
      </c>
      <c r="AE11" s="73"/>
      <c r="AF11" s="74"/>
      <c r="AG11" s="79" t="s">
        <v>57</v>
      </c>
      <c r="AH11" s="70"/>
      <c r="AI11" s="80"/>
    </row>
    <row r="12" spans="1:35" ht="17.25" customHeight="1">
      <c r="A12" s="72">
        <v>5</v>
      </c>
      <c r="B12" s="262"/>
      <c r="C12" s="263"/>
      <c r="D12" s="263"/>
      <c r="E12" s="263"/>
      <c r="F12" s="263"/>
      <c r="G12" s="264"/>
      <c r="H12" s="73"/>
      <c r="I12" s="74"/>
      <c r="J12" s="74"/>
      <c r="K12" s="74"/>
      <c r="L12" s="74"/>
      <c r="M12" s="74"/>
      <c r="N12" s="74"/>
      <c r="O12" s="74"/>
      <c r="P12" s="74"/>
      <c r="Q12" s="74"/>
      <c r="R12" s="113"/>
      <c r="S12" s="113"/>
      <c r="T12" s="113"/>
      <c r="U12" s="113"/>
      <c r="V12" s="74"/>
      <c r="W12" s="74"/>
      <c r="X12" s="74"/>
      <c r="Y12" s="74"/>
      <c r="Z12" s="74"/>
      <c r="AA12" s="75"/>
      <c r="AB12" s="76" t="s">
        <v>57</v>
      </c>
      <c r="AC12" s="77" t="s">
        <v>57</v>
      </c>
      <c r="AD12" s="78" t="s">
        <v>57</v>
      </c>
      <c r="AE12" s="73"/>
      <c r="AF12" s="74"/>
      <c r="AG12" s="79" t="s">
        <v>57</v>
      </c>
      <c r="AH12" s="70"/>
      <c r="AI12" s="80"/>
    </row>
    <row r="13" spans="1:35" ht="17.25" customHeight="1">
      <c r="A13" s="72">
        <v>6</v>
      </c>
      <c r="B13" s="262"/>
      <c r="C13" s="263"/>
      <c r="D13" s="263"/>
      <c r="E13" s="263"/>
      <c r="F13" s="263"/>
      <c r="G13" s="264"/>
      <c r="H13" s="73"/>
      <c r="I13" s="74"/>
      <c r="J13" s="74"/>
      <c r="K13" s="74"/>
      <c r="L13" s="74"/>
      <c r="M13" s="74"/>
      <c r="N13" s="74"/>
      <c r="O13" s="74"/>
      <c r="P13" s="74"/>
      <c r="Q13" s="74"/>
      <c r="R13" s="113"/>
      <c r="S13" s="113"/>
      <c r="T13" s="113"/>
      <c r="U13" s="113"/>
      <c r="V13" s="74"/>
      <c r="W13" s="74"/>
      <c r="X13" s="74"/>
      <c r="Y13" s="74"/>
      <c r="Z13" s="74"/>
      <c r="AA13" s="75"/>
      <c r="AB13" s="76" t="s">
        <v>57</v>
      </c>
      <c r="AC13" s="77" t="s">
        <v>57</v>
      </c>
      <c r="AD13" s="78" t="s">
        <v>57</v>
      </c>
      <c r="AE13" s="73"/>
      <c r="AF13" s="74"/>
      <c r="AG13" s="79" t="s">
        <v>57</v>
      </c>
      <c r="AH13" s="70"/>
      <c r="AI13" s="80"/>
    </row>
    <row r="14" spans="1:35" ht="17.25" customHeight="1">
      <c r="A14" s="72">
        <v>7</v>
      </c>
      <c r="B14" s="262"/>
      <c r="C14" s="263"/>
      <c r="D14" s="263"/>
      <c r="E14" s="263"/>
      <c r="F14" s="263"/>
      <c r="G14" s="264"/>
      <c r="H14" s="73"/>
      <c r="I14" s="74"/>
      <c r="J14" s="74"/>
      <c r="K14" s="74"/>
      <c r="L14" s="74"/>
      <c r="M14" s="74"/>
      <c r="N14" s="74"/>
      <c r="O14" s="74"/>
      <c r="P14" s="74"/>
      <c r="Q14" s="74"/>
      <c r="R14" s="113"/>
      <c r="S14" s="113"/>
      <c r="T14" s="113"/>
      <c r="U14" s="113"/>
      <c r="V14" s="74"/>
      <c r="W14" s="74"/>
      <c r="X14" s="74"/>
      <c r="Y14" s="74"/>
      <c r="Z14" s="74"/>
      <c r="AA14" s="75"/>
      <c r="AB14" s="76" t="s">
        <v>57</v>
      </c>
      <c r="AC14" s="77" t="s">
        <v>57</v>
      </c>
      <c r="AD14" s="78" t="s">
        <v>57</v>
      </c>
      <c r="AE14" s="73"/>
      <c r="AF14" s="74"/>
      <c r="AG14" s="79" t="s">
        <v>57</v>
      </c>
      <c r="AH14" s="70"/>
      <c r="AI14" s="80"/>
    </row>
    <row r="15" spans="1:35" ht="17.25" customHeight="1">
      <c r="A15" s="72">
        <v>8</v>
      </c>
      <c r="B15" s="262"/>
      <c r="C15" s="263"/>
      <c r="D15" s="263"/>
      <c r="E15" s="263"/>
      <c r="F15" s="263"/>
      <c r="G15" s="264"/>
      <c r="H15" s="73"/>
      <c r="I15" s="74"/>
      <c r="J15" s="74"/>
      <c r="K15" s="74"/>
      <c r="L15" s="74"/>
      <c r="M15" s="74"/>
      <c r="N15" s="74"/>
      <c r="O15" s="74"/>
      <c r="P15" s="74"/>
      <c r="Q15" s="74"/>
      <c r="R15" s="113"/>
      <c r="S15" s="113"/>
      <c r="T15" s="113"/>
      <c r="U15" s="113"/>
      <c r="V15" s="74"/>
      <c r="W15" s="74"/>
      <c r="X15" s="74"/>
      <c r="Y15" s="74"/>
      <c r="Z15" s="74"/>
      <c r="AA15" s="75"/>
      <c r="AB15" s="76" t="s">
        <v>57</v>
      </c>
      <c r="AC15" s="77" t="s">
        <v>57</v>
      </c>
      <c r="AD15" s="78" t="s">
        <v>57</v>
      </c>
      <c r="AE15" s="73"/>
      <c r="AF15" s="74"/>
      <c r="AG15" s="79" t="s">
        <v>57</v>
      </c>
      <c r="AH15" s="70"/>
      <c r="AI15" s="80"/>
    </row>
    <row r="16" spans="1:35" ht="17.25" customHeight="1">
      <c r="A16" s="72">
        <v>9</v>
      </c>
      <c r="B16" s="262"/>
      <c r="C16" s="263"/>
      <c r="D16" s="263"/>
      <c r="E16" s="263"/>
      <c r="F16" s="263"/>
      <c r="G16" s="264"/>
      <c r="H16" s="73"/>
      <c r="I16" s="74"/>
      <c r="J16" s="74"/>
      <c r="K16" s="74"/>
      <c r="L16" s="74"/>
      <c r="M16" s="74"/>
      <c r="N16" s="74"/>
      <c r="O16" s="74"/>
      <c r="P16" s="74"/>
      <c r="Q16" s="74"/>
      <c r="R16" s="113"/>
      <c r="S16" s="113"/>
      <c r="T16" s="113"/>
      <c r="U16" s="113"/>
      <c r="V16" s="74"/>
      <c r="W16" s="74"/>
      <c r="X16" s="74"/>
      <c r="Y16" s="74"/>
      <c r="Z16" s="74"/>
      <c r="AA16" s="75"/>
      <c r="AB16" s="76" t="s">
        <v>57</v>
      </c>
      <c r="AC16" s="77" t="s">
        <v>57</v>
      </c>
      <c r="AD16" s="78" t="s">
        <v>57</v>
      </c>
      <c r="AE16" s="73"/>
      <c r="AF16" s="74"/>
      <c r="AG16" s="79" t="s">
        <v>57</v>
      </c>
      <c r="AH16" s="70"/>
      <c r="AI16" s="80"/>
    </row>
    <row r="17" spans="1:35" ht="17.25" customHeight="1">
      <c r="A17" s="72">
        <v>10</v>
      </c>
      <c r="B17" s="262"/>
      <c r="C17" s="263"/>
      <c r="D17" s="263"/>
      <c r="E17" s="263"/>
      <c r="F17" s="263"/>
      <c r="G17" s="264"/>
      <c r="H17" s="73"/>
      <c r="I17" s="74"/>
      <c r="J17" s="74"/>
      <c r="K17" s="74"/>
      <c r="L17" s="74"/>
      <c r="M17" s="74"/>
      <c r="N17" s="74"/>
      <c r="O17" s="74"/>
      <c r="P17" s="74"/>
      <c r="Q17" s="74"/>
      <c r="R17" s="113"/>
      <c r="S17" s="113"/>
      <c r="T17" s="113"/>
      <c r="U17" s="113"/>
      <c r="V17" s="74"/>
      <c r="W17" s="74"/>
      <c r="X17" s="74"/>
      <c r="Y17" s="74"/>
      <c r="Z17" s="74"/>
      <c r="AA17" s="75"/>
      <c r="AB17" s="76" t="s">
        <v>57</v>
      </c>
      <c r="AC17" s="77" t="s">
        <v>57</v>
      </c>
      <c r="AD17" s="78" t="s">
        <v>57</v>
      </c>
      <c r="AE17" s="73"/>
      <c r="AF17" s="74"/>
      <c r="AG17" s="79" t="s">
        <v>57</v>
      </c>
      <c r="AH17" s="70"/>
      <c r="AI17" s="80"/>
    </row>
    <row r="18" spans="1:35" ht="17.25" customHeight="1">
      <c r="A18" s="72">
        <v>11</v>
      </c>
      <c r="B18" s="262"/>
      <c r="C18" s="263"/>
      <c r="D18" s="263"/>
      <c r="E18" s="263"/>
      <c r="F18" s="263"/>
      <c r="G18" s="264"/>
      <c r="H18" s="73"/>
      <c r="I18" s="74"/>
      <c r="J18" s="74"/>
      <c r="K18" s="74"/>
      <c r="L18" s="74"/>
      <c r="M18" s="74"/>
      <c r="N18" s="74"/>
      <c r="O18" s="74"/>
      <c r="P18" s="74"/>
      <c r="Q18" s="74"/>
      <c r="R18" s="113"/>
      <c r="S18" s="113"/>
      <c r="T18" s="113"/>
      <c r="U18" s="113"/>
      <c r="V18" s="74"/>
      <c r="W18" s="74"/>
      <c r="X18" s="74"/>
      <c r="Y18" s="74"/>
      <c r="Z18" s="74"/>
      <c r="AA18" s="75"/>
      <c r="AB18" s="76" t="s">
        <v>57</v>
      </c>
      <c r="AC18" s="77" t="s">
        <v>57</v>
      </c>
      <c r="AD18" s="78" t="s">
        <v>57</v>
      </c>
      <c r="AE18" s="73"/>
      <c r="AF18" s="74"/>
      <c r="AG18" s="79" t="s">
        <v>57</v>
      </c>
      <c r="AH18" s="70"/>
      <c r="AI18" s="80"/>
    </row>
    <row r="19" spans="1:35" ht="17.25" customHeight="1">
      <c r="A19" s="72">
        <v>12</v>
      </c>
      <c r="B19" s="262"/>
      <c r="C19" s="263"/>
      <c r="D19" s="263"/>
      <c r="E19" s="263"/>
      <c r="F19" s="263"/>
      <c r="G19" s="264"/>
      <c r="H19" s="73"/>
      <c r="I19" s="74"/>
      <c r="J19" s="74"/>
      <c r="K19" s="74"/>
      <c r="L19" s="74"/>
      <c r="M19" s="74"/>
      <c r="N19" s="74"/>
      <c r="O19" s="74"/>
      <c r="P19" s="74"/>
      <c r="Q19" s="74"/>
      <c r="R19" s="113"/>
      <c r="S19" s="113"/>
      <c r="T19" s="113"/>
      <c r="U19" s="113"/>
      <c r="V19" s="74"/>
      <c r="W19" s="74"/>
      <c r="X19" s="74"/>
      <c r="Y19" s="74"/>
      <c r="Z19" s="74"/>
      <c r="AA19" s="75"/>
      <c r="AB19" s="76" t="s">
        <v>57</v>
      </c>
      <c r="AC19" s="77" t="s">
        <v>57</v>
      </c>
      <c r="AD19" s="78" t="s">
        <v>57</v>
      </c>
      <c r="AE19" s="73"/>
      <c r="AF19" s="74"/>
      <c r="AG19" s="79" t="s">
        <v>57</v>
      </c>
      <c r="AH19" s="70"/>
      <c r="AI19" s="80"/>
    </row>
    <row r="20" spans="1:35" ht="17.25" customHeight="1">
      <c r="A20" s="72">
        <v>13</v>
      </c>
      <c r="B20" s="262"/>
      <c r="C20" s="263"/>
      <c r="D20" s="263"/>
      <c r="E20" s="263"/>
      <c r="F20" s="263"/>
      <c r="G20" s="264"/>
      <c r="H20" s="73"/>
      <c r="I20" s="74"/>
      <c r="J20" s="74"/>
      <c r="K20" s="74"/>
      <c r="L20" s="74"/>
      <c r="M20" s="74"/>
      <c r="N20" s="74"/>
      <c r="O20" s="74"/>
      <c r="P20" s="74"/>
      <c r="Q20" s="74"/>
      <c r="R20" s="113"/>
      <c r="S20" s="113"/>
      <c r="T20" s="113"/>
      <c r="U20" s="113"/>
      <c r="V20" s="74"/>
      <c r="W20" s="74"/>
      <c r="X20" s="74"/>
      <c r="Y20" s="74"/>
      <c r="Z20" s="74"/>
      <c r="AA20" s="75"/>
      <c r="AB20" s="76" t="s">
        <v>57</v>
      </c>
      <c r="AC20" s="77" t="s">
        <v>57</v>
      </c>
      <c r="AD20" s="78" t="s">
        <v>57</v>
      </c>
      <c r="AE20" s="73"/>
      <c r="AF20" s="74"/>
      <c r="AG20" s="79" t="s">
        <v>57</v>
      </c>
      <c r="AH20" s="70"/>
      <c r="AI20" s="80"/>
    </row>
    <row r="21" spans="1:35" ht="17.25" customHeight="1">
      <c r="A21" s="72">
        <v>14</v>
      </c>
      <c r="B21" s="262"/>
      <c r="C21" s="263"/>
      <c r="D21" s="263"/>
      <c r="E21" s="263"/>
      <c r="F21" s="263"/>
      <c r="G21" s="264"/>
      <c r="H21" s="73"/>
      <c r="I21" s="74"/>
      <c r="J21" s="74"/>
      <c r="K21" s="74"/>
      <c r="L21" s="74"/>
      <c r="M21" s="74"/>
      <c r="N21" s="74"/>
      <c r="O21" s="74"/>
      <c r="P21" s="74"/>
      <c r="Q21" s="74"/>
      <c r="R21" s="113"/>
      <c r="S21" s="113"/>
      <c r="T21" s="113"/>
      <c r="U21" s="113"/>
      <c r="V21" s="74"/>
      <c r="W21" s="74"/>
      <c r="X21" s="74"/>
      <c r="Y21" s="74"/>
      <c r="Z21" s="74"/>
      <c r="AA21" s="75"/>
      <c r="AB21" s="76" t="s">
        <v>57</v>
      </c>
      <c r="AC21" s="77" t="s">
        <v>57</v>
      </c>
      <c r="AD21" s="78" t="s">
        <v>57</v>
      </c>
      <c r="AE21" s="73"/>
      <c r="AF21" s="74"/>
      <c r="AG21" s="79" t="s">
        <v>57</v>
      </c>
      <c r="AH21" s="70"/>
      <c r="AI21" s="80"/>
    </row>
    <row r="22" spans="1:35" ht="17.25" customHeight="1">
      <c r="A22" s="72">
        <v>15</v>
      </c>
      <c r="B22" s="262"/>
      <c r="C22" s="263"/>
      <c r="D22" s="263"/>
      <c r="E22" s="263"/>
      <c r="F22" s="263"/>
      <c r="G22" s="264"/>
      <c r="H22" s="73"/>
      <c r="I22" s="74"/>
      <c r="J22" s="74"/>
      <c r="K22" s="74"/>
      <c r="L22" s="74"/>
      <c r="M22" s="74"/>
      <c r="N22" s="74"/>
      <c r="O22" s="74"/>
      <c r="P22" s="74"/>
      <c r="Q22" s="74"/>
      <c r="R22" s="113"/>
      <c r="S22" s="113"/>
      <c r="T22" s="113"/>
      <c r="U22" s="113"/>
      <c r="V22" s="74"/>
      <c r="W22" s="74"/>
      <c r="X22" s="74"/>
      <c r="Y22" s="74"/>
      <c r="Z22" s="74"/>
      <c r="AA22" s="75"/>
      <c r="AB22" s="76" t="s">
        <v>57</v>
      </c>
      <c r="AC22" s="77" t="s">
        <v>57</v>
      </c>
      <c r="AD22" s="78" t="s">
        <v>57</v>
      </c>
      <c r="AE22" s="73"/>
      <c r="AF22" s="74"/>
      <c r="AG22" s="79" t="s">
        <v>57</v>
      </c>
      <c r="AH22" s="70"/>
      <c r="AI22" s="80"/>
    </row>
    <row r="23" spans="1:35" ht="17.25" customHeight="1">
      <c r="A23" s="72">
        <v>16</v>
      </c>
      <c r="B23" s="262"/>
      <c r="C23" s="263"/>
      <c r="D23" s="263"/>
      <c r="E23" s="263"/>
      <c r="F23" s="263"/>
      <c r="G23" s="264"/>
      <c r="H23" s="73"/>
      <c r="I23" s="74"/>
      <c r="J23" s="74"/>
      <c r="K23" s="74"/>
      <c r="L23" s="74"/>
      <c r="M23" s="74"/>
      <c r="N23" s="74"/>
      <c r="O23" s="74"/>
      <c r="P23" s="74"/>
      <c r="Q23" s="74"/>
      <c r="R23" s="113"/>
      <c r="S23" s="113"/>
      <c r="T23" s="113"/>
      <c r="U23" s="113"/>
      <c r="V23" s="74"/>
      <c r="W23" s="74"/>
      <c r="X23" s="74"/>
      <c r="Y23" s="74"/>
      <c r="Z23" s="74"/>
      <c r="AA23" s="75"/>
      <c r="AB23" s="76" t="s">
        <v>57</v>
      </c>
      <c r="AC23" s="77" t="s">
        <v>57</v>
      </c>
      <c r="AD23" s="78" t="s">
        <v>57</v>
      </c>
      <c r="AE23" s="73"/>
      <c r="AF23" s="74"/>
      <c r="AG23" s="79" t="s">
        <v>57</v>
      </c>
      <c r="AH23" s="70"/>
      <c r="AI23" s="80"/>
    </row>
    <row r="24" spans="1:35" ht="17.25" customHeight="1">
      <c r="A24" s="72">
        <v>17</v>
      </c>
      <c r="B24" s="262"/>
      <c r="C24" s="263"/>
      <c r="D24" s="263"/>
      <c r="E24" s="263"/>
      <c r="F24" s="263"/>
      <c r="G24" s="264"/>
      <c r="H24" s="73"/>
      <c r="I24" s="74"/>
      <c r="J24" s="74"/>
      <c r="K24" s="74"/>
      <c r="L24" s="74"/>
      <c r="M24" s="74"/>
      <c r="N24" s="74"/>
      <c r="O24" s="74"/>
      <c r="P24" s="74"/>
      <c r="Q24" s="74"/>
      <c r="R24" s="113"/>
      <c r="S24" s="113"/>
      <c r="T24" s="113"/>
      <c r="U24" s="113"/>
      <c r="V24" s="74"/>
      <c r="W24" s="74"/>
      <c r="X24" s="74"/>
      <c r="Y24" s="74"/>
      <c r="Z24" s="74"/>
      <c r="AA24" s="75"/>
      <c r="AB24" s="76" t="s">
        <v>57</v>
      </c>
      <c r="AC24" s="77" t="s">
        <v>57</v>
      </c>
      <c r="AD24" s="78" t="s">
        <v>57</v>
      </c>
      <c r="AE24" s="73"/>
      <c r="AF24" s="74"/>
      <c r="AG24" s="79" t="s">
        <v>57</v>
      </c>
      <c r="AH24" s="70"/>
      <c r="AI24" s="80"/>
    </row>
    <row r="25" spans="1:35" ht="17.25" customHeight="1">
      <c r="A25" s="72">
        <v>18</v>
      </c>
      <c r="B25" s="262"/>
      <c r="C25" s="263"/>
      <c r="D25" s="263"/>
      <c r="E25" s="263"/>
      <c r="F25" s="263"/>
      <c r="G25" s="264"/>
      <c r="H25" s="73"/>
      <c r="I25" s="74"/>
      <c r="J25" s="74"/>
      <c r="K25" s="74"/>
      <c r="L25" s="74"/>
      <c r="M25" s="74"/>
      <c r="N25" s="74"/>
      <c r="O25" s="74"/>
      <c r="P25" s="74"/>
      <c r="Q25" s="74"/>
      <c r="R25" s="113"/>
      <c r="S25" s="113"/>
      <c r="T25" s="113"/>
      <c r="U25" s="113"/>
      <c r="V25" s="74"/>
      <c r="W25" s="74"/>
      <c r="X25" s="74"/>
      <c r="Y25" s="74"/>
      <c r="Z25" s="74"/>
      <c r="AA25" s="75"/>
      <c r="AB25" s="76" t="s">
        <v>57</v>
      </c>
      <c r="AC25" s="77" t="s">
        <v>57</v>
      </c>
      <c r="AD25" s="78" t="s">
        <v>57</v>
      </c>
      <c r="AE25" s="73"/>
      <c r="AF25" s="74"/>
      <c r="AG25" s="79" t="s">
        <v>57</v>
      </c>
      <c r="AH25" s="70"/>
      <c r="AI25" s="80"/>
    </row>
    <row r="26" spans="1:35" ht="17.25" customHeight="1">
      <c r="A26" s="72">
        <v>19</v>
      </c>
      <c r="B26" s="262"/>
      <c r="C26" s="263"/>
      <c r="D26" s="263"/>
      <c r="E26" s="263"/>
      <c r="F26" s="263"/>
      <c r="G26" s="264"/>
      <c r="H26" s="73"/>
      <c r="I26" s="74"/>
      <c r="J26" s="74"/>
      <c r="K26" s="74"/>
      <c r="L26" s="74"/>
      <c r="M26" s="74"/>
      <c r="N26" s="74"/>
      <c r="O26" s="74"/>
      <c r="P26" s="74"/>
      <c r="Q26" s="74"/>
      <c r="R26" s="113"/>
      <c r="S26" s="113"/>
      <c r="T26" s="113"/>
      <c r="U26" s="113"/>
      <c r="V26" s="74"/>
      <c r="W26" s="74"/>
      <c r="X26" s="74"/>
      <c r="Y26" s="74"/>
      <c r="Z26" s="74"/>
      <c r="AA26" s="75"/>
      <c r="AB26" s="76" t="s">
        <v>57</v>
      </c>
      <c r="AC26" s="77" t="s">
        <v>57</v>
      </c>
      <c r="AD26" s="78" t="s">
        <v>57</v>
      </c>
      <c r="AE26" s="73"/>
      <c r="AF26" s="74"/>
      <c r="AG26" s="79" t="s">
        <v>57</v>
      </c>
      <c r="AH26" s="70"/>
      <c r="AI26" s="80"/>
    </row>
    <row r="27" spans="1:35" ht="17.25" customHeight="1">
      <c r="A27" s="72">
        <v>20</v>
      </c>
      <c r="B27" s="262"/>
      <c r="C27" s="263"/>
      <c r="D27" s="263"/>
      <c r="E27" s="263"/>
      <c r="F27" s="263"/>
      <c r="G27" s="264"/>
      <c r="H27" s="73"/>
      <c r="I27" s="74"/>
      <c r="J27" s="74"/>
      <c r="K27" s="74"/>
      <c r="L27" s="74"/>
      <c r="M27" s="74"/>
      <c r="N27" s="74"/>
      <c r="O27" s="74"/>
      <c r="P27" s="74"/>
      <c r="Q27" s="74"/>
      <c r="R27" s="113"/>
      <c r="S27" s="113"/>
      <c r="T27" s="113"/>
      <c r="U27" s="113"/>
      <c r="V27" s="74"/>
      <c r="W27" s="74"/>
      <c r="X27" s="74"/>
      <c r="Y27" s="74"/>
      <c r="Z27" s="74"/>
      <c r="AA27" s="75"/>
      <c r="AB27" s="76" t="s">
        <v>57</v>
      </c>
      <c r="AC27" s="77" t="s">
        <v>57</v>
      </c>
      <c r="AD27" s="78" t="s">
        <v>57</v>
      </c>
      <c r="AE27" s="81"/>
      <c r="AF27" s="82"/>
      <c r="AG27" s="79" t="s">
        <v>57</v>
      </c>
      <c r="AH27" s="70"/>
      <c r="AI27" s="83"/>
    </row>
    <row r="28" spans="1:35" ht="17.25" customHeight="1">
      <c r="A28" s="72">
        <v>21</v>
      </c>
      <c r="B28" s="262"/>
      <c r="C28" s="263"/>
      <c r="D28" s="263"/>
      <c r="E28" s="263"/>
      <c r="F28" s="263"/>
      <c r="G28" s="264"/>
      <c r="H28" s="81"/>
      <c r="I28" s="82"/>
      <c r="J28" s="82"/>
      <c r="K28" s="82"/>
      <c r="L28" s="82"/>
      <c r="M28" s="82"/>
      <c r="N28" s="82"/>
      <c r="O28" s="74"/>
      <c r="P28" s="74"/>
      <c r="Q28" s="74"/>
      <c r="R28" s="113"/>
      <c r="S28" s="113"/>
      <c r="T28" s="113"/>
      <c r="U28" s="113"/>
      <c r="V28" s="74"/>
      <c r="W28" s="74"/>
      <c r="X28" s="74"/>
      <c r="Y28" s="74"/>
      <c r="Z28" s="82"/>
      <c r="AA28" s="84"/>
      <c r="AB28" s="76" t="s">
        <v>57</v>
      </c>
      <c r="AC28" s="77" t="s">
        <v>57</v>
      </c>
      <c r="AD28" s="78" t="s">
        <v>57</v>
      </c>
      <c r="AE28" s="81"/>
      <c r="AF28" s="82"/>
      <c r="AG28" s="79" t="s">
        <v>57</v>
      </c>
      <c r="AH28" s="70"/>
      <c r="AI28" s="83"/>
    </row>
    <row r="29" spans="1:35" ht="17.25" customHeight="1">
      <c r="A29" s="72">
        <v>22</v>
      </c>
      <c r="B29" s="262"/>
      <c r="C29" s="263"/>
      <c r="D29" s="263"/>
      <c r="E29" s="263"/>
      <c r="F29" s="263"/>
      <c r="G29" s="264"/>
      <c r="H29" s="81"/>
      <c r="I29" s="82"/>
      <c r="J29" s="82"/>
      <c r="K29" s="82"/>
      <c r="L29" s="82"/>
      <c r="M29" s="82"/>
      <c r="N29" s="82"/>
      <c r="O29" s="74"/>
      <c r="P29" s="74"/>
      <c r="Q29" s="74"/>
      <c r="R29" s="113"/>
      <c r="S29" s="113"/>
      <c r="T29" s="113"/>
      <c r="U29" s="113"/>
      <c r="V29" s="74"/>
      <c r="W29" s="74"/>
      <c r="X29" s="74"/>
      <c r="Y29" s="74"/>
      <c r="Z29" s="82"/>
      <c r="AA29" s="84"/>
      <c r="AB29" s="76" t="s">
        <v>57</v>
      </c>
      <c r="AC29" s="77" t="s">
        <v>57</v>
      </c>
      <c r="AD29" s="78" t="s">
        <v>57</v>
      </c>
      <c r="AE29" s="81"/>
      <c r="AF29" s="82"/>
      <c r="AG29" s="79" t="s">
        <v>57</v>
      </c>
      <c r="AH29" s="70"/>
      <c r="AI29" s="83"/>
    </row>
    <row r="30" spans="1:35" ht="17.25" customHeight="1">
      <c r="A30" s="72">
        <v>23</v>
      </c>
      <c r="B30" s="262"/>
      <c r="C30" s="263"/>
      <c r="D30" s="263"/>
      <c r="E30" s="263"/>
      <c r="F30" s="263"/>
      <c r="G30" s="264"/>
      <c r="H30" s="81"/>
      <c r="I30" s="82"/>
      <c r="J30" s="82"/>
      <c r="K30" s="82"/>
      <c r="L30" s="82"/>
      <c r="M30" s="82"/>
      <c r="N30" s="82"/>
      <c r="O30" s="74"/>
      <c r="P30" s="74"/>
      <c r="Q30" s="74"/>
      <c r="R30" s="113"/>
      <c r="S30" s="113"/>
      <c r="T30" s="113"/>
      <c r="U30" s="113"/>
      <c r="V30" s="74"/>
      <c r="W30" s="74"/>
      <c r="X30" s="74"/>
      <c r="Y30" s="74"/>
      <c r="Z30" s="82"/>
      <c r="AA30" s="84"/>
      <c r="AB30" s="76" t="s">
        <v>57</v>
      </c>
      <c r="AC30" s="77" t="s">
        <v>57</v>
      </c>
      <c r="AD30" s="78" t="s">
        <v>57</v>
      </c>
      <c r="AE30" s="81"/>
      <c r="AF30" s="82"/>
      <c r="AG30" s="79" t="s">
        <v>57</v>
      </c>
      <c r="AH30" s="85"/>
      <c r="AI30" s="83"/>
    </row>
    <row r="31" spans="1:35" ht="17.25" customHeight="1">
      <c r="A31" s="72">
        <v>24</v>
      </c>
      <c r="B31" s="262"/>
      <c r="C31" s="263"/>
      <c r="D31" s="263"/>
      <c r="E31" s="263"/>
      <c r="F31" s="263"/>
      <c r="G31" s="264"/>
      <c r="H31" s="81"/>
      <c r="I31" s="82"/>
      <c r="J31" s="82"/>
      <c r="K31" s="82"/>
      <c r="L31" s="82"/>
      <c r="M31" s="82"/>
      <c r="N31" s="82"/>
      <c r="O31" s="74"/>
      <c r="P31" s="74"/>
      <c r="Q31" s="74"/>
      <c r="R31" s="113"/>
      <c r="S31" s="113"/>
      <c r="T31" s="113"/>
      <c r="U31" s="113"/>
      <c r="V31" s="74"/>
      <c r="W31" s="74"/>
      <c r="X31" s="74"/>
      <c r="Y31" s="74"/>
      <c r="Z31" s="82"/>
      <c r="AA31" s="84"/>
      <c r="AB31" s="76" t="s">
        <v>57</v>
      </c>
      <c r="AC31" s="77" t="s">
        <v>57</v>
      </c>
      <c r="AD31" s="78" t="s">
        <v>57</v>
      </c>
      <c r="AE31" s="81"/>
      <c r="AF31" s="82"/>
      <c r="AG31" s="79" t="s">
        <v>57</v>
      </c>
      <c r="AH31" s="85"/>
      <c r="AI31" s="83"/>
    </row>
    <row r="32" spans="1:35" ht="17.25" customHeight="1">
      <c r="A32" s="72">
        <v>25</v>
      </c>
      <c r="B32" s="262"/>
      <c r="C32" s="263"/>
      <c r="D32" s="263"/>
      <c r="E32" s="263"/>
      <c r="F32" s="263"/>
      <c r="G32" s="264"/>
      <c r="H32" s="81"/>
      <c r="I32" s="82"/>
      <c r="J32" s="82"/>
      <c r="K32" s="82"/>
      <c r="L32" s="82"/>
      <c r="M32" s="82"/>
      <c r="N32" s="82"/>
      <c r="O32" s="74"/>
      <c r="P32" s="74"/>
      <c r="Q32" s="74"/>
      <c r="R32" s="113"/>
      <c r="S32" s="113"/>
      <c r="T32" s="113"/>
      <c r="U32" s="113"/>
      <c r="V32" s="74"/>
      <c r="W32" s="74"/>
      <c r="X32" s="74"/>
      <c r="Y32" s="74"/>
      <c r="Z32" s="82"/>
      <c r="AA32" s="84"/>
      <c r="AB32" s="76" t="s">
        <v>57</v>
      </c>
      <c r="AC32" s="77" t="s">
        <v>57</v>
      </c>
      <c r="AD32" s="78" t="s">
        <v>57</v>
      </c>
      <c r="AE32" s="81"/>
      <c r="AF32" s="82"/>
      <c r="AG32" s="79" t="s">
        <v>57</v>
      </c>
      <c r="AH32" s="85"/>
      <c r="AI32" s="83"/>
    </row>
    <row r="33" spans="1:35" ht="17.25" customHeight="1">
      <c r="A33" s="72">
        <v>26</v>
      </c>
      <c r="B33" s="262"/>
      <c r="C33" s="263"/>
      <c r="D33" s="263"/>
      <c r="E33" s="263"/>
      <c r="F33" s="263"/>
      <c r="G33" s="264"/>
      <c r="H33" s="81"/>
      <c r="I33" s="82"/>
      <c r="J33" s="82"/>
      <c r="K33" s="82"/>
      <c r="L33" s="82"/>
      <c r="M33" s="82"/>
      <c r="N33" s="82"/>
      <c r="O33" s="74"/>
      <c r="P33" s="74"/>
      <c r="Q33" s="74"/>
      <c r="R33" s="113"/>
      <c r="S33" s="113"/>
      <c r="T33" s="113"/>
      <c r="U33" s="113"/>
      <c r="V33" s="74"/>
      <c r="W33" s="74"/>
      <c r="X33" s="74"/>
      <c r="Y33" s="74"/>
      <c r="Z33" s="82"/>
      <c r="AA33" s="84"/>
      <c r="AB33" s="76" t="s">
        <v>57</v>
      </c>
      <c r="AC33" s="77" t="s">
        <v>57</v>
      </c>
      <c r="AD33" s="78" t="s">
        <v>57</v>
      </c>
      <c r="AE33" s="81"/>
      <c r="AF33" s="82"/>
      <c r="AG33" s="79" t="s">
        <v>57</v>
      </c>
      <c r="AH33" s="85"/>
      <c r="AI33" s="83"/>
    </row>
    <row r="34" spans="1:35" ht="17.25" customHeight="1">
      <c r="A34" s="72">
        <v>27</v>
      </c>
      <c r="B34" s="262"/>
      <c r="C34" s="263"/>
      <c r="D34" s="263"/>
      <c r="E34" s="263"/>
      <c r="F34" s="263"/>
      <c r="G34" s="264"/>
      <c r="H34" s="81"/>
      <c r="I34" s="82"/>
      <c r="J34" s="82"/>
      <c r="K34" s="82"/>
      <c r="L34" s="82"/>
      <c r="M34" s="82"/>
      <c r="N34" s="82"/>
      <c r="O34" s="74"/>
      <c r="P34" s="74"/>
      <c r="Q34" s="74"/>
      <c r="R34" s="113"/>
      <c r="S34" s="113"/>
      <c r="T34" s="113"/>
      <c r="U34" s="113"/>
      <c r="V34" s="74"/>
      <c r="W34" s="74"/>
      <c r="X34" s="74"/>
      <c r="Y34" s="74"/>
      <c r="Z34" s="82"/>
      <c r="AA34" s="84"/>
      <c r="AB34" s="76" t="s">
        <v>57</v>
      </c>
      <c r="AC34" s="77" t="s">
        <v>57</v>
      </c>
      <c r="AD34" s="78" t="s">
        <v>57</v>
      </c>
      <c r="AE34" s="81"/>
      <c r="AF34" s="82"/>
      <c r="AG34" s="79" t="s">
        <v>57</v>
      </c>
      <c r="AH34" s="85"/>
      <c r="AI34" s="83"/>
    </row>
    <row r="35" spans="1:35" ht="17.25" customHeight="1">
      <c r="A35" s="72">
        <v>28</v>
      </c>
      <c r="B35" s="262"/>
      <c r="C35" s="263"/>
      <c r="D35" s="263"/>
      <c r="E35" s="263"/>
      <c r="F35" s="263"/>
      <c r="G35" s="264"/>
      <c r="H35" s="81"/>
      <c r="I35" s="82"/>
      <c r="J35" s="82"/>
      <c r="K35" s="82"/>
      <c r="L35" s="82"/>
      <c r="M35" s="82"/>
      <c r="N35" s="82"/>
      <c r="O35" s="74"/>
      <c r="P35" s="74"/>
      <c r="Q35" s="74"/>
      <c r="R35" s="113"/>
      <c r="S35" s="113"/>
      <c r="T35" s="113"/>
      <c r="U35" s="113"/>
      <c r="V35" s="74"/>
      <c r="W35" s="74"/>
      <c r="X35" s="74"/>
      <c r="Y35" s="74"/>
      <c r="Z35" s="82"/>
      <c r="AA35" s="84"/>
      <c r="AB35" s="76" t="s">
        <v>57</v>
      </c>
      <c r="AC35" s="77" t="s">
        <v>57</v>
      </c>
      <c r="AD35" s="78" t="s">
        <v>57</v>
      </c>
      <c r="AE35" s="81"/>
      <c r="AF35" s="82"/>
      <c r="AG35" s="79" t="s">
        <v>57</v>
      </c>
      <c r="AH35" s="85"/>
      <c r="AI35" s="83"/>
    </row>
    <row r="36" spans="1:35" ht="17.25" customHeight="1">
      <c r="A36" s="72">
        <v>29</v>
      </c>
      <c r="B36" s="262"/>
      <c r="C36" s="263"/>
      <c r="D36" s="263"/>
      <c r="E36" s="263"/>
      <c r="F36" s="263"/>
      <c r="G36" s="264"/>
      <c r="H36" s="81"/>
      <c r="I36" s="82"/>
      <c r="J36" s="82"/>
      <c r="K36" s="82"/>
      <c r="L36" s="82"/>
      <c r="M36" s="82"/>
      <c r="N36" s="82"/>
      <c r="O36" s="74"/>
      <c r="P36" s="74"/>
      <c r="Q36" s="74"/>
      <c r="R36" s="113"/>
      <c r="S36" s="113"/>
      <c r="T36" s="113"/>
      <c r="U36" s="113"/>
      <c r="V36" s="74"/>
      <c r="W36" s="74"/>
      <c r="X36" s="74"/>
      <c r="Y36" s="74"/>
      <c r="Z36" s="82"/>
      <c r="AA36" s="84"/>
      <c r="AB36" s="76" t="s">
        <v>57</v>
      </c>
      <c r="AC36" s="77" t="s">
        <v>57</v>
      </c>
      <c r="AD36" s="78" t="s">
        <v>57</v>
      </c>
      <c r="AE36" s="81"/>
      <c r="AF36" s="82"/>
      <c r="AG36" s="79" t="s">
        <v>57</v>
      </c>
      <c r="AH36" s="85"/>
      <c r="AI36" s="83"/>
    </row>
    <row r="37" spans="1:35" ht="17.25" customHeight="1">
      <c r="A37" s="72">
        <v>30</v>
      </c>
      <c r="B37" s="262"/>
      <c r="C37" s="263"/>
      <c r="D37" s="263"/>
      <c r="E37" s="263"/>
      <c r="F37" s="263"/>
      <c r="G37" s="264"/>
      <c r="H37" s="81"/>
      <c r="I37" s="82"/>
      <c r="J37" s="82"/>
      <c r="K37" s="82"/>
      <c r="L37" s="82"/>
      <c r="M37" s="82"/>
      <c r="N37" s="82"/>
      <c r="O37" s="74"/>
      <c r="P37" s="74"/>
      <c r="Q37" s="74"/>
      <c r="R37" s="113"/>
      <c r="S37" s="113"/>
      <c r="T37" s="113"/>
      <c r="U37" s="113"/>
      <c r="V37" s="74"/>
      <c r="W37" s="74"/>
      <c r="X37" s="74"/>
      <c r="Y37" s="74"/>
      <c r="Z37" s="82"/>
      <c r="AA37" s="84"/>
      <c r="AB37" s="76" t="s">
        <v>57</v>
      </c>
      <c r="AC37" s="77" t="s">
        <v>57</v>
      </c>
      <c r="AD37" s="78" t="s">
        <v>57</v>
      </c>
      <c r="AE37" s="81"/>
      <c r="AF37" s="82"/>
      <c r="AG37" s="79" t="s">
        <v>57</v>
      </c>
      <c r="AH37" s="85"/>
      <c r="AI37" s="83"/>
    </row>
    <row r="38" spans="1:35" ht="17.25" customHeight="1">
      <c r="A38" s="72">
        <v>31</v>
      </c>
      <c r="B38" s="262"/>
      <c r="C38" s="263"/>
      <c r="D38" s="263"/>
      <c r="E38" s="263"/>
      <c r="F38" s="263"/>
      <c r="G38" s="264"/>
      <c r="H38" s="81"/>
      <c r="I38" s="82"/>
      <c r="J38" s="82"/>
      <c r="K38" s="82"/>
      <c r="L38" s="82"/>
      <c r="M38" s="82"/>
      <c r="N38" s="82"/>
      <c r="O38" s="74"/>
      <c r="P38" s="74"/>
      <c r="Q38" s="74"/>
      <c r="R38" s="113"/>
      <c r="S38" s="113"/>
      <c r="T38" s="113"/>
      <c r="U38" s="113"/>
      <c r="V38" s="74"/>
      <c r="W38" s="74"/>
      <c r="X38" s="74"/>
      <c r="Y38" s="74"/>
      <c r="Z38" s="82"/>
      <c r="AA38" s="84"/>
      <c r="AB38" s="76" t="s">
        <v>57</v>
      </c>
      <c r="AC38" s="77" t="s">
        <v>57</v>
      </c>
      <c r="AD38" s="78" t="s">
        <v>57</v>
      </c>
      <c r="AE38" s="81"/>
      <c r="AF38" s="82"/>
      <c r="AG38" s="79" t="s">
        <v>57</v>
      </c>
      <c r="AH38" s="85"/>
      <c r="AI38" s="83"/>
    </row>
    <row r="39" spans="1:35" ht="17.25" customHeight="1">
      <c r="A39" s="72">
        <v>32</v>
      </c>
      <c r="B39" s="262"/>
      <c r="C39" s="263"/>
      <c r="D39" s="263"/>
      <c r="E39" s="263"/>
      <c r="F39" s="263"/>
      <c r="G39" s="264"/>
      <c r="H39" s="81"/>
      <c r="I39" s="82"/>
      <c r="J39" s="82"/>
      <c r="K39" s="82"/>
      <c r="L39" s="82"/>
      <c r="M39" s="82"/>
      <c r="N39" s="82"/>
      <c r="O39" s="74"/>
      <c r="P39" s="74"/>
      <c r="Q39" s="74"/>
      <c r="R39" s="113"/>
      <c r="S39" s="113"/>
      <c r="T39" s="113"/>
      <c r="U39" s="113"/>
      <c r="V39" s="74"/>
      <c r="W39" s="74"/>
      <c r="X39" s="74"/>
      <c r="Y39" s="74"/>
      <c r="Z39" s="82"/>
      <c r="AA39" s="84"/>
      <c r="AB39" s="76" t="s">
        <v>57</v>
      </c>
      <c r="AC39" s="77" t="s">
        <v>57</v>
      </c>
      <c r="AD39" s="78" t="s">
        <v>57</v>
      </c>
      <c r="AE39" s="81"/>
      <c r="AF39" s="82"/>
      <c r="AG39" s="79" t="s">
        <v>57</v>
      </c>
      <c r="AH39" s="85"/>
      <c r="AI39" s="83"/>
    </row>
    <row r="40" spans="1:35" ht="17.25" customHeight="1">
      <c r="A40" s="72">
        <v>33</v>
      </c>
      <c r="B40" s="262"/>
      <c r="C40" s="263"/>
      <c r="D40" s="263"/>
      <c r="E40" s="263"/>
      <c r="F40" s="263"/>
      <c r="G40" s="264"/>
      <c r="H40" s="81"/>
      <c r="I40" s="82"/>
      <c r="J40" s="82"/>
      <c r="K40" s="82"/>
      <c r="L40" s="82"/>
      <c r="M40" s="82"/>
      <c r="N40" s="82"/>
      <c r="O40" s="74"/>
      <c r="P40" s="74"/>
      <c r="Q40" s="74"/>
      <c r="R40" s="113"/>
      <c r="S40" s="113"/>
      <c r="T40" s="113"/>
      <c r="U40" s="113"/>
      <c r="V40" s="74"/>
      <c r="W40" s="74"/>
      <c r="X40" s="74"/>
      <c r="Y40" s="74"/>
      <c r="Z40" s="82"/>
      <c r="AA40" s="84"/>
      <c r="AB40" s="76" t="s">
        <v>57</v>
      </c>
      <c r="AC40" s="77" t="s">
        <v>57</v>
      </c>
      <c r="AD40" s="78" t="s">
        <v>57</v>
      </c>
      <c r="AE40" s="81"/>
      <c r="AF40" s="82"/>
      <c r="AG40" s="79" t="s">
        <v>57</v>
      </c>
      <c r="AH40" s="85"/>
      <c r="AI40" s="83"/>
    </row>
    <row r="41" spans="1:35" ht="17.25" customHeight="1">
      <c r="A41" s="72">
        <v>34</v>
      </c>
      <c r="B41" s="262"/>
      <c r="C41" s="263"/>
      <c r="D41" s="263"/>
      <c r="E41" s="263"/>
      <c r="F41" s="263"/>
      <c r="G41" s="264"/>
      <c r="H41" s="81"/>
      <c r="I41" s="82"/>
      <c r="J41" s="82"/>
      <c r="K41" s="82"/>
      <c r="L41" s="82"/>
      <c r="M41" s="82"/>
      <c r="N41" s="82"/>
      <c r="O41" s="74"/>
      <c r="P41" s="74"/>
      <c r="Q41" s="74"/>
      <c r="R41" s="113"/>
      <c r="S41" s="113"/>
      <c r="T41" s="113"/>
      <c r="U41" s="113"/>
      <c r="V41" s="74"/>
      <c r="W41" s="74"/>
      <c r="X41" s="74"/>
      <c r="Y41" s="74"/>
      <c r="Z41" s="82"/>
      <c r="AA41" s="84"/>
      <c r="AB41" s="76" t="s">
        <v>57</v>
      </c>
      <c r="AC41" s="77" t="s">
        <v>57</v>
      </c>
      <c r="AD41" s="78" t="s">
        <v>57</v>
      </c>
      <c r="AE41" s="81"/>
      <c r="AF41" s="82"/>
      <c r="AG41" s="79" t="s">
        <v>57</v>
      </c>
      <c r="AH41" s="85"/>
      <c r="AI41" s="83"/>
    </row>
    <row r="42" spans="1:35" ht="17.25" customHeight="1" thickBot="1">
      <c r="A42" s="86">
        <v>35</v>
      </c>
      <c r="B42" s="278"/>
      <c r="C42" s="279"/>
      <c r="D42" s="279"/>
      <c r="E42" s="279"/>
      <c r="F42" s="279"/>
      <c r="G42" s="280"/>
      <c r="H42" s="87"/>
      <c r="I42" s="88"/>
      <c r="J42" s="88"/>
      <c r="K42" s="88"/>
      <c r="L42" s="88"/>
      <c r="M42" s="88"/>
      <c r="N42" s="88"/>
      <c r="O42" s="88"/>
      <c r="P42" s="88"/>
      <c r="Q42" s="88"/>
      <c r="R42" s="114"/>
      <c r="S42" s="114"/>
      <c r="T42" s="114"/>
      <c r="U42" s="114"/>
      <c r="V42" s="88"/>
      <c r="W42" s="88"/>
      <c r="X42" s="88"/>
      <c r="Y42" s="88"/>
      <c r="Z42" s="88"/>
      <c r="AA42" s="89"/>
      <c r="AB42" s="90" t="s">
        <v>57</v>
      </c>
      <c r="AC42" s="91" t="s">
        <v>57</v>
      </c>
      <c r="AD42" s="92" t="s">
        <v>57</v>
      </c>
      <c r="AE42" s="87"/>
      <c r="AF42" s="88"/>
      <c r="AG42" s="93" t="s">
        <v>57</v>
      </c>
      <c r="AH42" s="94"/>
      <c r="AI42" s="95"/>
    </row>
    <row r="43" spans="1:35" ht="17.25" customHeight="1" thickTop="1" thickBo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96"/>
      <c r="AD43" s="52"/>
      <c r="AE43" s="52"/>
      <c r="AF43" s="52"/>
      <c r="AG43" s="52"/>
      <c r="AH43" s="52"/>
      <c r="AI43" s="52"/>
    </row>
    <row r="44" spans="1:35" ht="17.25" customHeight="1" thickTop="1">
      <c r="A44" s="281" t="s">
        <v>8</v>
      </c>
      <c r="B44" s="282"/>
      <c r="C44" s="282"/>
      <c r="D44" s="282"/>
      <c r="E44" s="282"/>
      <c r="F44" s="282"/>
      <c r="G44" s="282"/>
      <c r="H44" s="97" t="s">
        <v>57</v>
      </c>
      <c r="I44" s="97" t="s">
        <v>57</v>
      </c>
      <c r="J44" s="97" t="s">
        <v>57</v>
      </c>
      <c r="K44" s="97" t="s">
        <v>57</v>
      </c>
      <c r="L44" s="97" t="s">
        <v>57</v>
      </c>
      <c r="M44" s="97" t="s">
        <v>57</v>
      </c>
      <c r="N44" s="97" t="s">
        <v>57</v>
      </c>
      <c r="O44" s="97" t="s">
        <v>57</v>
      </c>
      <c r="P44" s="97" t="s">
        <v>57</v>
      </c>
      <c r="Q44" s="97" t="s">
        <v>57</v>
      </c>
      <c r="R44" s="97"/>
      <c r="S44" s="97"/>
      <c r="T44" s="97"/>
      <c r="U44" s="97"/>
      <c r="V44" s="97" t="s">
        <v>57</v>
      </c>
      <c r="W44" s="97" t="s">
        <v>57</v>
      </c>
      <c r="X44" s="97" t="s">
        <v>57</v>
      </c>
      <c r="Y44" s="97" t="s">
        <v>57</v>
      </c>
      <c r="Z44" s="97" t="s">
        <v>57</v>
      </c>
      <c r="AA44" s="98" t="s">
        <v>57</v>
      </c>
      <c r="AB44" s="52"/>
      <c r="AC44" s="283" t="s">
        <v>43</v>
      </c>
      <c r="AD44" s="284"/>
      <c r="AE44" s="284"/>
      <c r="AF44" s="284"/>
      <c r="AG44" s="284"/>
      <c r="AH44" s="284"/>
      <c r="AI44" s="285"/>
    </row>
    <row r="45" spans="1:35" ht="17.25" customHeight="1">
      <c r="A45" s="273" t="s">
        <v>55</v>
      </c>
      <c r="B45" s="274"/>
      <c r="C45" s="274"/>
      <c r="D45" s="274"/>
      <c r="E45" s="274"/>
      <c r="F45" s="274"/>
      <c r="G45" s="274"/>
      <c r="H45" s="99" t="s">
        <v>57</v>
      </c>
      <c r="I45" s="99" t="s">
        <v>57</v>
      </c>
      <c r="J45" s="99" t="s">
        <v>57</v>
      </c>
      <c r="K45" s="99" t="s">
        <v>57</v>
      </c>
      <c r="L45" s="99" t="s">
        <v>57</v>
      </c>
      <c r="M45" s="99" t="s">
        <v>57</v>
      </c>
      <c r="N45" s="99" t="s">
        <v>57</v>
      </c>
      <c r="O45" s="99" t="s">
        <v>57</v>
      </c>
      <c r="P45" s="99" t="s">
        <v>57</v>
      </c>
      <c r="Q45" s="99" t="s">
        <v>57</v>
      </c>
      <c r="R45" s="99"/>
      <c r="S45" s="99"/>
      <c r="T45" s="99"/>
      <c r="U45" s="99"/>
      <c r="V45" s="99" t="s">
        <v>57</v>
      </c>
      <c r="W45" s="99" t="s">
        <v>57</v>
      </c>
      <c r="X45" s="99" t="s">
        <v>57</v>
      </c>
      <c r="Y45" s="99" t="s">
        <v>57</v>
      </c>
      <c r="Z45" s="99" t="s">
        <v>57</v>
      </c>
      <c r="AA45" s="100" t="s">
        <v>57</v>
      </c>
      <c r="AB45" s="52"/>
      <c r="AC45" s="275"/>
      <c r="AD45" s="276"/>
      <c r="AE45" s="276"/>
      <c r="AF45" s="276"/>
      <c r="AG45" s="276"/>
      <c r="AH45" s="276"/>
      <c r="AI45" s="277"/>
    </row>
    <row r="46" spans="1:35" ht="17.25" customHeight="1">
      <c r="A46" s="273" t="s">
        <v>9</v>
      </c>
      <c r="B46" s="274"/>
      <c r="C46" s="274"/>
      <c r="D46" s="274"/>
      <c r="E46" s="274"/>
      <c r="F46" s="274"/>
      <c r="G46" s="274"/>
      <c r="H46" s="99" t="s">
        <v>57</v>
      </c>
      <c r="I46" s="99" t="s">
        <v>57</v>
      </c>
      <c r="J46" s="99" t="s">
        <v>57</v>
      </c>
      <c r="K46" s="99" t="s">
        <v>57</v>
      </c>
      <c r="L46" s="99" t="s">
        <v>57</v>
      </c>
      <c r="M46" s="99" t="s">
        <v>57</v>
      </c>
      <c r="N46" s="99" t="s">
        <v>57</v>
      </c>
      <c r="O46" s="99" t="s">
        <v>57</v>
      </c>
      <c r="P46" s="99" t="s">
        <v>57</v>
      </c>
      <c r="Q46" s="99" t="s">
        <v>57</v>
      </c>
      <c r="R46" s="99"/>
      <c r="S46" s="99"/>
      <c r="T46" s="99"/>
      <c r="U46" s="99"/>
      <c r="V46" s="99" t="s">
        <v>57</v>
      </c>
      <c r="W46" s="99" t="s">
        <v>57</v>
      </c>
      <c r="X46" s="99" t="s">
        <v>57</v>
      </c>
      <c r="Y46" s="99" t="s">
        <v>57</v>
      </c>
      <c r="Z46" s="99" t="s">
        <v>57</v>
      </c>
      <c r="AA46" s="100" t="s">
        <v>57</v>
      </c>
      <c r="AB46" s="52"/>
      <c r="AC46" s="275"/>
      <c r="AD46" s="276"/>
      <c r="AE46" s="276"/>
      <c r="AF46" s="276"/>
      <c r="AG46" s="276"/>
      <c r="AH46" s="276"/>
      <c r="AI46" s="277"/>
    </row>
    <row r="47" spans="1:35" ht="17.25" customHeight="1">
      <c r="A47" s="273" t="s">
        <v>10</v>
      </c>
      <c r="B47" s="274"/>
      <c r="C47" s="274"/>
      <c r="D47" s="274"/>
      <c r="E47" s="274"/>
      <c r="F47" s="274"/>
      <c r="G47" s="274"/>
      <c r="H47" s="99" t="s">
        <v>57</v>
      </c>
      <c r="I47" s="99" t="s">
        <v>57</v>
      </c>
      <c r="J47" s="99" t="s">
        <v>57</v>
      </c>
      <c r="K47" s="99" t="s">
        <v>57</v>
      </c>
      <c r="L47" s="99" t="s">
        <v>57</v>
      </c>
      <c r="M47" s="99" t="s">
        <v>57</v>
      </c>
      <c r="N47" s="99" t="s">
        <v>57</v>
      </c>
      <c r="O47" s="99" t="s">
        <v>57</v>
      </c>
      <c r="P47" s="99" t="s">
        <v>57</v>
      </c>
      <c r="Q47" s="99" t="s">
        <v>57</v>
      </c>
      <c r="R47" s="99"/>
      <c r="S47" s="99"/>
      <c r="T47" s="99"/>
      <c r="U47" s="99"/>
      <c r="V47" s="99" t="s">
        <v>57</v>
      </c>
      <c r="W47" s="99" t="s">
        <v>57</v>
      </c>
      <c r="X47" s="99" t="s">
        <v>57</v>
      </c>
      <c r="Y47" s="99" t="s">
        <v>57</v>
      </c>
      <c r="Z47" s="99" t="s">
        <v>57</v>
      </c>
      <c r="AA47" s="100" t="s">
        <v>57</v>
      </c>
      <c r="AB47" s="52"/>
      <c r="AC47" s="275"/>
      <c r="AD47" s="276"/>
      <c r="AE47" s="276"/>
      <c r="AF47" s="276"/>
      <c r="AG47" s="276"/>
      <c r="AH47" s="276"/>
      <c r="AI47" s="277"/>
    </row>
    <row r="48" spans="1:35" ht="17.25" customHeight="1">
      <c r="A48" s="273" t="s">
        <v>37</v>
      </c>
      <c r="B48" s="274"/>
      <c r="C48" s="274"/>
      <c r="D48" s="274"/>
      <c r="E48" s="274"/>
      <c r="F48" s="274"/>
      <c r="G48" s="274"/>
      <c r="H48" s="99" t="s">
        <v>57</v>
      </c>
      <c r="I48" s="99" t="s">
        <v>57</v>
      </c>
      <c r="J48" s="99" t="s">
        <v>57</v>
      </c>
      <c r="K48" s="99" t="s">
        <v>57</v>
      </c>
      <c r="L48" s="99" t="s">
        <v>57</v>
      </c>
      <c r="M48" s="99" t="s">
        <v>57</v>
      </c>
      <c r="N48" s="99" t="s">
        <v>57</v>
      </c>
      <c r="O48" s="99" t="s">
        <v>57</v>
      </c>
      <c r="P48" s="99" t="s">
        <v>57</v>
      </c>
      <c r="Q48" s="99" t="s">
        <v>57</v>
      </c>
      <c r="R48" s="99"/>
      <c r="S48" s="99"/>
      <c r="T48" s="99"/>
      <c r="U48" s="99"/>
      <c r="V48" s="99" t="s">
        <v>57</v>
      </c>
      <c r="W48" s="99" t="s">
        <v>57</v>
      </c>
      <c r="X48" s="99" t="s">
        <v>57</v>
      </c>
      <c r="Y48" s="99" t="s">
        <v>57</v>
      </c>
      <c r="Z48" s="99" t="s">
        <v>57</v>
      </c>
      <c r="AA48" s="100" t="s">
        <v>57</v>
      </c>
      <c r="AB48" s="52"/>
      <c r="AC48" s="275"/>
      <c r="AD48" s="276"/>
      <c r="AE48" s="276"/>
      <c r="AF48" s="276"/>
      <c r="AG48" s="276"/>
      <c r="AH48" s="276"/>
      <c r="AI48" s="277"/>
    </row>
    <row r="49" spans="1:35" ht="17.25" customHeight="1">
      <c r="A49" s="273" t="s">
        <v>26</v>
      </c>
      <c r="B49" s="274"/>
      <c r="C49" s="274"/>
      <c r="D49" s="274"/>
      <c r="E49" s="274"/>
      <c r="F49" s="274"/>
      <c r="G49" s="274"/>
      <c r="H49" s="99" t="s">
        <v>57</v>
      </c>
      <c r="I49" s="99" t="s">
        <v>57</v>
      </c>
      <c r="J49" s="99" t="s">
        <v>57</v>
      </c>
      <c r="K49" s="99" t="s">
        <v>57</v>
      </c>
      <c r="L49" s="99" t="s">
        <v>57</v>
      </c>
      <c r="M49" s="99" t="s">
        <v>57</v>
      </c>
      <c r="N49" s="99" t="s">
        <v>57</v>
      </c>
      <c r="O49" s="99" t="s">
        <v>57</v>
      </c>
      <c r="P49" s="99" t="s">
        <v>57</v>
      </c>
      <c r="Q49" s="99" t="s">
        <v>57</v>
      </c>
      <c r="R49" s="99"/>
      <c r="S49" s="99"/>
      <c r="T49" s="99"/>
      <c r="U49" s="99"/>
      <c r="V49" s="99" t="s">
        <v>57</v>
      </c>
      <c r="W49" s="99" t="s">
        <v>57</v>
      </c>
      <c r="X49" s="99" t="s">
        <v>57</v>
      </c>
      <c r="Y49" s="99" t="s">
        <v>57</v>
      </c>
      <c r="Z49" s="99" t="s">
        <v>57</v>
      </c>
      <c r="AA49" s="100" t="s">
        <v>57</v>
      </c>
      <c r="AB49" s="52"/>
      <c r="AC49" s="275"/>
      <c r="AD49" s="276"/>
      <c r="AE49" s="276"/>
      <c r="AF49" s="276"/>
      <c r="AG49" s="276"/>
      <c r="AH49" s="276"/>
      <c r="AI49" s="277"/>
    </row>
    <row r="50" spans="1:35" ht="17.25" customHeight="1">
      <c r="A50" s="273" t="s">
        <v>38</v>
      </c>
      <c r="B50" s="274"/>
      <c r="C50" s="274"/>
      <c r="D50" s="274"/>
      <c r="E50" s="274"/>
      <c r="F50" s="274"/>
      <c r="G50" s="274"/>
      <c r="H50" s="99" t="s">
        <v>57</v>
      </c>
      <c r="I50" s="99" t="s">
        <v>57</v>
      </c>
      <c r="J50" s="99" t="s">
        <v>57</v>
      </c>
      <c r="K50" s="99" t="s">
        <v>57</v>
      </c>
      <c r="L50" s="99" t="s">
        <v>57</v>
      </c>
      <c r="M50" s="99" t="s">
        <v>57</v>
      </c>
      <c r="N50" s="99" t="s">
        <v>57</v>
      </c>
      <c r="O50" s="99" t="s">
        <v>57</v>
      </c>
      <c r="P50" s="99" t="s">
        <v>57</v>
      </c>
      <c r="Q50" s="99" t="s">
        <v>57</v>
      </c>
      <c r="R50" s="99"/>
      <c r="S50" s="99"/>
      <c r="T50" s="99"/>
      <c r="U50" s="99"/>
      <c r="V50" s="99" t="s">
        <v>57</v>
      </c>
      <c r="W50" s="99" t="s">
        <v>57</v>
      </c>
      <c r="X50" s="99" t="s">
        <v>57</v>
      </c>
      <c r="Y50" s="99" t="s">
        <v>57</v>
      </c>
      <c r="Z50" s="99" t="s">
        <v>57</v>
      </c>
      <c r="AA50" s="100" t="s">
        <v>57</v>
      </c>
      <c r="AB50" s="52"/>
      <c r="AC50" s="275"/>
      <c r="AD50" s="276"/>
      <c r="AE50" s="276"/>
      <c r="AF50" s="276"/>
      <c r="AG50" s="276"/>
      <c r="AH50" s="276"/>
      <c r="AI50" s="277"/>
    </row>
    <row r="51" spans="1:35" ht="27" customHeight="1" thickBot="1">
      <c r="A51" s="294" t="s">
        <v>39</v>
      </c>
      <c r="B51" s="295"/>
      <c r="C51" s="295"/>
      <c r="D51" s="295"/>
      <c r="E51" s="295"/>
      <c r="F51" s="295"/>
      <c r="G51" s="295"/>
      <c r="H51" s="101" t="s">
        <v>57</v>
      </c>
      <c r="I51" s="101" t="s">
        <v>57</v>
      </c>
      <c r="J51" s="101" t="s">
        <v>57</v>
      </c>
      <c r="K51" s="101" t="s">
        <v>57</v>
      </c>
      <c r="L51" s="101" t="s">
        <v>57</v>
      </c>
      <c r="M51" s="101" t="s">
        <v>57</v>
      </c>
      <c r="N51" s="101" t="s">
        <v>57</v>
      </c>
      <c r="O51" s="101" t="s">
        <v>57</v>
      </c>
      <c r="P51" s="101" t="s">
        <v>57</v>
      </c>
      <c r="Q51" s="101" t="s">
        <v>57</v>
      </c>
      <c r="R51" s="101"/>
      <c r="S51" s="101"/>
      <c r="T51" s="101"/>
      <c r="U51" s="101"/>
      <c r="V51" s="101" t="s">
        <v>57</v>
      </c>
      <c r="W51" s="101" t="s">
        <v>57</v>
      </c>
      <c r="X51" s="101" t="s">
        <v>57</v>
      </c>
      <c r="Y51" s="101" t="s">
        <v>57</v>
      </c>
      <c r="Z51" s="101" t="s">
        <v>57</v>
      </c>
      <c r="AA51" s="102" t="s">
        <v>57</v>
      </c>
      <c r="AB51" s="103"/>
      <c r="AC51" s="104"/>
      <c r="AD51" s="105"/>
      <c r="AE51" s="105"/>
      <c r="AF51" s="105"/>
      <c r="AG51" s="105"/>
      <c r="AH51" s="105"/>
      <c r="AI51" s="106"/>
    </row>
    <row r="52" spans="1:35" ht="14.25" customHeight="1" thickTop="1" thickBot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</row>
    <row r="53" spans="1:35" ht="13.5" customHeight="1" thickTop="1">
      <c r="A53" s="296" t="s">
        <v>11</v>
      </c>
      <c r="B53" s="297"/>
      <c r="C53" s="297"/>
      <c r="D53" s="297"/>
      <c r="E53" s="297"/>
      <c r="F53" s="297"/>
      <c r="G53" s="297"/>
      <c r="H53" s="297"/>
      <c r="I53" s="297"/>
      <c r="J53" s="298"/>
      <c r="K53" s="52"/>
      <c r="L53" s="52"/>
      <c r="M53" s="296" t="s">
        <v>25</v>
      </c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297"/>
      <c r="Z53" s="297"/>
      <c r="AA53" s="297"/>
      <c r="AB53" s="299"/>
      <c r="AC53" s="298"/>
      <c r="AD53" s="52"/>
      <c r="AE53" s="52"/>
      <c r="AF53" s="296" t="s">
        <v>4</v>
      </c>
      <c r="AG53" s="297"/>
      <c r="AH53" s="297"/>
      <c r="AI53" s="298"/>
    </row>
    <row r="54" spans="1:35" ht="12.75" customHeight="1">
      <c r="A54" s="286" t="s">
        <v>8</v>
      </c>
      <c r="B54" s="287"/>
      <c r="C54" s="287"/>
      <c r="D54" s="287"/>
      <c r="E54" s="288"/>
      <c r="F54" s="289"/>
      <c r="G54" s="290"/>
      <c r="H54" s="291" t="s">
        <v>57</v>
      </c>
      <c r="I54" s="292"/>
      <c r="J54" s="107" t="s">
        <v>12</v>
      </c>
      <c r="K54" s="52"/>
      <c r="L54" s="52"/>
      <c r="M54" s="273" t="s">
        <v>17</v>
      </c>
      <c r="N54" s="274"/>
      <c r="O54" s="274"/>
      <c r="P54" s="274"/>
      <c r="Q54" s="274"/>
      <c r="R54" s="274"/>
      <c r="S54" s="274"/>
      <c r="T54" s="274"/>
      <c r="U54" s="274"/>
      <c r="V54" s="274"/>
      <c r="W54" s="274"/>
      <c r="X54" s="274"/>
      <c r="Y54" s="274"/>
      <c r="Z54" s="274"/>
      <c r="AA54" s="274"/>
      <c r="AB54" s="288"/>
      <c r="AC54" s="293"/>
      <c r="AD54" s="52"/>
      <c r="AE54" s="52"/>
      <c r="AF54" s="273" t="s">
        <v>5</v>
      </c>
      <c r="AG54" s="274"/>
      <c r="AH54" s="274"/>
      <c r="AI54" s="108"/>
    </row>
    <row r="55" spans="1:35" ht="12.75" customHeight="1">
      <c r="A55" s="286" t="s">
        <v>55</v>
      </c>
      <c r="B55" s="287"/>
      <c r="C55" s="287"/>
      <c r="D55" s="287"/>
      <c r="E55" s="288"/>
      <c r="F55" s="289"/>
      <c r="G55" s="290"/>
      <c r="H55" s="291" t="s">
        <v>57</v>
      </c>
      <c r="I55" s="292"/>
      <c r="J55" s="107" t="s">
        <v>12</v>
      </c>
      <c r="K55" s="52"/>
      <c r="L55" s="52"/>
      <c r="M55" s="273" t="s">
        <v>56</v>
      </c>
      <c r="N55" s="274"/>
      <c r="O55" s="274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  <c r="AA55" s="274"/>
      <c r="AB55" s="288"/>
      <c r="AC55" s="293"/>
      <c r="AD55" s="52"/>
      <c r="AE55" s="52"/>
      <c r="AF55" s="273" t="s">
        <v>6</v>
      </c>
      <c r="AG55" s="274"/>
      <c r="AH55" s="274"/>
      <c r="AI55" s="108"/>
    </row>
    <row r="56" spans="1:35" ht="12.75" customHeight="1">
      <c r="A56" s="286" t="s">
        <v>9</v>
      </c>
      <c r="B56" s="287"/>
      <c r="C56" s="287"/>
      <c r="D56" s="287"/>
      <c r="E56" s="288"/>
      <c r="F56" s="289"/>
      <c r="G56" s="290"/>
      <c r="H56" s="291" t="s">
        <v>57</v>
      </c>
      <c r="I56" s="292"/>
      <c r="J56" s="107" t="s">
        <v>12</v>
      </c>
      <c r="K56" s="52"/>
      <c r="L56" s="52"/>
      <c r="M56" s="273" t="s">
        <v>18</v>
      </c>
      <c r="N56" s="274"/>
      <c r="O56" s="274"/>
      <c r="P56" s="274"/>
      <c r="Q56" s="274"/>
      <c r="R56" s="274"/>
      <c r="S56" s="274"/>
      <c r="T56" s="274"/>
      <c r="U56" s="274"/>
      <c r="V56" s="274"/>
      <c r="W56" s="274"/>
      <c r="X56" s="274"/>
      <c r="Y56" s="274"/>
      <c r="Z56" s="274"/>
      <c r="AA56" s="274"/>
      <c r="AB56" s="288"/>
      <c r="AC56" s="293"/>
      <c r="AD56" s="52"/>
      <c r="AE56" s="52"/>
      <c r="AF56" s="273" t="s">
        <v>7</v>
      </c>
      <c r="AG56" s="274"/>
      <c r="AH56" s="274"/>
      <c r="AI56" s="109"/>
    </row>
    <row r="57" spans="1:35" ht="12.75" customHeight="1">
      <c r="A57" s="286" t="s">
        <v>10</v>
      </c>
      <c r="B57" s="287"/>
      <c r="C57" s="287"/>
      <c r="D57" s="287"/>
      <c r="E57" s="288"/>
      <c r="F57" s="289"/>
      <c r="G57" s="290"/>
      <c r="H57" s="291" t="s">
        <v>57</v>
      </c>
      <c r="I57" s="292"/>
      <c r="J57" s="107" t="s">
        <v>12</v>
      </c>
      <c r="K57" s="52"/>
      <c r="L57" s="52"/>
      <c r="M57" s="273" t="s">
        <v>19</v>
      </c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X57" s="274"/>
      <c r="Y57" s="274"/>
      <c r="Z57" s="274"/>
      <c r="AA57" s="274"/>
      <c r="AB57" s="288"/>
      <c r="AC57" s="293"/>
      <c r="AD57" s="52"/>
      <c r="AE57" s="52"/>
      <c r="AF57" s="300" t="s">
        <v>3</v>
      </c>
      <c r="AG57" s="301"/>
      <c r="AH57" s="301"/>
      <c r="AI57" s="302"/>
    </row>
    <row r="58" spans="1:35" ht="15" customHeight="1">
      <c r="A58" s="286" t="s">
        <v>7</v>
      </c>
      <c r="B58" s="287"/>
      <c r="C58" s="287"/>
      <c r="D58" s="287"/>
      <c r="E58" s="288"/>
      <c r="F58" s="289"/>
      <c r="G58" s="290"/>
      <c r="H58" s="291" t="s">
        <v>57</v>
      </c>
      <c r="I58" s="292"/>
      <c r="J58" s="107" t="s">
        <v>12</v>
      </c>
      <c r="K58" s="52"/>
      <c r="L58" s="52"/>
      <c r="M58" s="273" t="s">
        <v>20</v>
      </c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274"/>
      <c r="AA58" s="274"/>
      <c r="AB58" s="288"/>
      <c r="AC58" s="293"/>
      <c r="AD58" s="52"/>
      <c r="AE58" s="52"/>
      <c r="AF58" s="273" t="s">
        <v>1</v>
      </c>
      <c r="AG58" s="274"/>
      <c r="AH58" s="274"/>
      <c r="AI58" s="110"/>
    </row>
    <row r="59" spans="1:35" ht="15" customHeight="1">
      <c r="A59" s="300" t="s">
        <v>13</v>
      </c>
      <c r="B59" s="301"/>
      <c r="C59" s="301"/>
      <c r="D59" s="301"/>
      <c r="E59" s="301"/>
      <c r="F59" s="301"/>
      <c r="G59" s="301"/>
      <c r="H59" s="301"/>
      <c r="I59" s="301"/>
      <c r="J59" s="302"/>
      <c r="K59" s="52"/>
      <c r="L59" s="52"/>
      <c r="M59" s="300" t="s">
        <v>24</v>
      </c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6"/>
      <c r="AC59" s="302"/>
      <c r="AD59" s="52"/>
      <c r="AE59" s="52"/>
      <c r="AF59" s="273" t="s">
        <v>2</v>
      </c>
      <c r="AG59" s="274"/>
      <c r="AH59" s="274"/>
      <c r="AI59" s="110"/>
    </row>
    <row r="60" spans="1:35" ht="15" customHeight="1" thickBot="1">
      <c r="A60" s="286" t="s">
        <v>14</v>
      </c>
      <c r="B60" s="287"/>
      <c r="C60" s="287"/>
      <c r="D60" s="287"/>
      <c r="E60" s="288"/>
      <c r="F60" s="289"/>
      <c r="G60" s="290"/>
      <c r="H60" s="291" t="s">
        <v>57</v>
      </c>
      <c r="I60" s="292"/>
      <c r="J60" s="107" t="s">
        <v>12</v>
      </c>
      <c r="K60" s="52"/>
      <c r="L60" s="52"/>
      <c r="M60" s="273" t="s">
        <v>35</v>
      </c>
      <c r="N60" s="274"/>
      <c r="O60" s="274"/>
      <c r="P60" s="274"/>
      <c r="Q60" s="274"/>
      <c r="R60" s="274"/>
      <c r="S60" s="274"/>
      <c r="T60" s="274"/>
      <c r="U60" s="274"/>
      <c r="V60" s="274"/>
      <c r="W60" s="274"/>
      <c r="X60" s="274"/>
      <c r="Y60" s="274"/>
      <c r="Z60" s="274"/>
      <c r="AA60" s="274"/>
      <c r="AB60" s="303"/>
      <c r="AC60" s="304"/>
      <c r="AD60" s="52"/>
      <c r="AE60" s="52"/>
      <c r="AF60" s="294" t="s">
        <v>7</v>
      </c>
      <c r="AG60" s="295"/>
      <c r="AH60" s="295"/>
      <c r="AI60" s="111"/>
    </row>
    <row r="61" spans="1:35" ht="15.75" customHeight="1" thickTop="1">
      <c r="A61" s="286" t="s">
        <v>15</v>
      </c>
      <c r="B61" s="287"/>
      <c r="C61" s="287"/>
      <c r="D61" s="287"/>
      <c r="E61" s="288"/>
      <c r="F61" s="289"/>
      <c r="G61" s="290"/>
      <c r="H61" s="291" t="s">
        <v>57</v>
      </c>
      <c r="I61" s="292"/>
      <c r="J61" s="107" t="s">
        <v>12</v>
      </c>
      <c r="K61" s="52"/>
      <c r="L61" s="52"/>
      <c r="M61" s="273" t="s">
        <v>21</v>
      </c>
      <c r="N61" s="274"/>
      <c r="O61" s="274"/>
      <c r="P61" s="274"/>
      <c r="Q61" s="274"/>
      <c r="R61" s="274"/>
      <c r="S61" s="274"/>
      <c r="T61" s="274"/>
      <c r="U61" s="274"/>
      <c r="V61" s="274"/>
      <c r="W61" s="274"/>
      <c r="X61" s="274"/>
      <c r="Y61" s="274"/>
      <c r="Z61" s="274"/>
      <c r="AA61" s="274"/>
      <c r="AB61" s="303"/>
      <c r="AC61" s="304"/>
      <c r="AD61" s="52"/>
      <c r="AE61" s="52"/>
      <c r="AF61" s="305" t="s">
        <v>28</v>
      </c>
      <c r="AG61" s="305"/>
      <c r="AH61" s="305"/>
      <c r="AI61" s="305"/>
    </row>
    <row r="62" spans="1:35" ht="12.75" customHeight="1">
      <c r="A62" s="286" t="s">
        <v>16</v>
      </c>
      <c r="B62" s="287"/>
      <c r="C62" s="287"/>
      <c r="D62" s="287"/>
      <c r="E62" s="288"/>
      <c r="F62" s="289"/>
      <c r="G62" s="290"/>
      <c r="H62" s="291" t="s">
        <v>57</v>
      </c>
      <c r="I62" s="292"/>
      <c r="J62" s="107" t="s">
        <v>12</v>
      </c>
      <c r="K62" s="52"/>
      <c r="L62" s="52"/>
      <c r="M62" s="273" t="s">
        <v>23</v>
      </c>
      <c r="N62" s="274"/>
      <c r="O62" s="274"/>
      <c r="P62" s="274"/>
      <c r="Q62" s="274"/>
      <c r="R62" s="274"/>
      <c r="S62" s="274"/>
      <c r="T62" s="274"/>
      <c r="U62" s="274"/>
      <c r="V62" s="274"/>
      <c r="W62" s="274"/>
      <c r="X62" s="274"/>
      <c r="Y62" s="274"/>
      <c r="Z62" s="274"/>
      <c r="AA62" s="274"/>
      <c r="AB62" s="303"/>
      <c r="AC62" s="304"/>
      <c r="AD62" s="52"/>
      <c r="AE62" s="52"/>
      <c r="AF62" s="112"/>
      <c r="AG62" s="112"/>
      <c r="AH62" s="112"/>
      <c r="AI62" s="112"/>
    </row>
    <row r="63" spans="1:35" ht="12.75" customHeight="1">
      <c r="A63" s="286" t="s">
        <v>7</v>
      </c>
      <c r="B63" s="287"/>
      <c r="C63" s="287"/>
      <c r="D63" s="287"/>
      <c r="E63" s="288"/>
      <c r="F63" s="289"/>
      <c r="G63" s="290"/>
      <c r="H63" s="291" t="s">
        <v>57</v>
      </c>
      <c r="I63" s="292"/>
      <c r="J63" s="107" t="s">
        <v>12</v>
      </c>
      <c r="K63" s="52"/>
      <c r="L63" s="52"/>
      <c r="M63" s="273" t="s">
        <v>22</v>
      </c>
      <c r="N63" s="274"/>
      <c r="O63" s="274"/>
      <c r="P63" s="274"/>
      <c r="Q63" s="274"/>
      <c r="R63" s="274"/>
      <c r="S63" s="274"/>
      <c r="T63" s="274"/>
      <c r="U63" s="274"/>
      <c r="V63" s="274"/>
      <c r="W63" s="274"/>
      <c r="X63" s="274"/>
      <c r="Y63" s="274"/>
      <c r="Z63" s="274"/>
      <c r="AA63" s="274"/>
      <c r="AB63" s="303"/>
      <c r="AC63" s="304"/>
      <c r="AD63" s="52"/>
      <c r="AE63" s="52"/>
      <c r="AF63" s="317"/>
      <c r="AG63" s="317"/>
      <c r="AH63" s="317"/>
      <c r="AI63" s="317"/>
    </row>
    <row r="64" spans="1:35" ht="12.75" customHeight="1">
      <c r="A64" s="286" t="s">
        <v>26</v>
      </c>
      <c r="B64" s="287"/>
      <c r="C64" s="287"/>
      <c r="D64" s="287"/>
      <c r="E64" s="288"/>
      <c r="F64" s="289"/>
      <c r="G64" s="290"/>
      <c r="H64" s="291" t="s">
        <v>57</v>
      </c>
      <c r="I64" s="292"/>
      <c r="J64" s="107" t="s">
        <v>12</v>
      </c>
      <c r="K64" s="52"/>
      <c r="L64" s="52"/>
      <c r="M64" s="318"/>
      <c r="N64" s="319"/>
      <c r="O64" s="319"/>
      <c r="P64" s="319"/>
      <c r="Q64" s="319"/>
      <c r="R64" s="319"/>
      <c r="S64" s="319"/>
      <c r="T64" s="319"/>
      <c r="U64" s="319"/>
      <c r="V64" s="319"/>
      <c r="W64" s="319"/>
      <c r="X64" s="319"/>
      <c r="Y64" s="319"/>
      <c r="Z64" s="319"/>
      <c r="AA64" s="319"/>
      <c r="AB64" s="303"/>
      <c r="AC64" s="304"/>
      <c r="AD64" s="52"/>
      <c r="AE64" s="52"/>
      <c r="AF64" s="52"/>
      <c r="AG64" s="52"/>
      <c r="AH64" s="52"/>
      <c r="AI64" s="52"/>
    </row>
    <row r="65" spans="1:35" ht="13.5" customHeight="1" thickBot="1">
      <c r="A65" s="307" t="s">
        <v>27</v>
      </c>
      <c r="B65" s="308"/>
      <c r="C65" s="308"/>
      <c r="D65" s="308"/>
      <c r="E65" s="309" t="s">
        <v>57</v>
      </c>
      <c r="F65" s="309"/>
      <c r="G65" s="309"/>
      <c r="H65" s="309"/>
      <c r="I65" s="309"/>
      <c r="J65" s="310"/>
      <c r="K65" s="52"/>
      <c r="L65" s="52"/>
      <c r="M65" s="311"/>
      <c r="N65" s="312"/>
      <c r="O65" s="312"/>
      <c r="P65" s="312"/>
      <c r="Q65" s="312"/>
      <c r="R65" s="312"/>
      <c r="S65" s="312"/>
      <c r="T65" s="312"/>
      <c r="U65" s="312"/>
      <c r="V65" s="312"/>
      <c r="W65" s="312"/>
      <c r="X65" s="312"/>
      <c r="Y65" s="312"/>
      <c r="Z65" s="312"/>
      <c r="AA65" s="312"/>
      <c r="AB65" s="313"/>
      <c r="AC65" s="314"/>
      <c r="AD65" s="52"/>
      <c r="AE65" s="52"/>
      <c r="AF65" s="315" t="s">
        <v>48</v>
      </c>
      <c r="AG65" s="315"/>
      <c r="AH65" s="316"/>
      <c r="AI65" s="316"/>
    </row>
    <row r="66" spans="1:35" ht="13.5" thickTop="1"/>
  </sheetData>
  <sheetProtection selectLockedCells="1"/>
  <mergeCells count="133">
    <mergeCell ref="A65:D65"/>
    <mergeCell ref="E65:J65"/>
    <mergeCell ref="M65:AA65"/>
    <mergeCell ref="AB65:AC65"/>
    <mergeCell ref="AF65:AG65"/>
    <mergeCell ref="AH65:AI65"/>
    <mergeCell ref="AF63:AI63"/>
    <mergeCell ref="A64:D64"/>
    <mergeCell ref="E64:G64"/>
    <mergeCell ref="H64:I64"/>
    <mergeCell ref="M64:AA64"/>
    <mergeCell ref="AB64:AC64"/>
    <mergeCell ref="A62:D62"/>
    <mergeCell ref="E62:G62"/>
    <mergeCell ref="H62:I62"/>
    <mergeCell ref="M62:AA62"/>
    <mergeCell ref="AB62:AC62"/>
    <mergeCell ref="A63:D63"/>
    <mergeCell ref="E63:G63"/>
    <mergeCell ref="H63:I63"/>
    <mergeCell ref="M63:AA63"/>
    <mergeCell ref="AB63:AC63"/>
    <mergeCell ref="A61:D61"/>
    <mergeCell ref="E61:G61"/>
    <mergeCell ref="H61:I61"/>
    <mergeCell ref="M61:AA61"/>
    <mergeCell ref="AB61:AC61"/>
    <mergeCell ref="AF61:AI61"/>
    <mergeCell ref="A59:J59"/>
    <mergeCell ref="M59:AC59"/>
    <mergeCell ref="AF59:AH59"/>
    <mergeCell ref="A60:D60"/>
    <mergeCell ref="E60:G60"/>
    <mergeCell ref="H60:I60"/>
    <mergeCell ref="M60:AA60"/>
    <mergeCell ref="AB60:AC60"/>
    <mergeCell ref="AF60:AH60"/>
    <mergeCell ref="A58:D58"/>
    <mergeCell ref="E58:G58"/>
    <mergeCell ref="H58:I58"/>
    <mergeCell ref="M58:AA58"/>
    <mergeCell ref="AB58:AC58"/>
    <mergeCell ref="AF58:AH58"/>
    <mergeCell ref="A57:D57"/>
    <mergeCell ref="E57:G57"/>
    <mergeCell ref="H57:I57"/>
    <mergeCell ref="M57:AA57"/>
    <mergeCell ref="AB57:AC57"/>
    <mergeCell ref="AF57:AI57"/>
    <mergeCell ref="A56:D56"/>
    <mergeCell ref="E56:G56"/>
    <mergeCell ref="H56:I56"/>
    <mergeCell ref="M56:AA56"/>
    <mergeCell ref="AB56:AC56"/>
    <mergeCell ref="AF56:AH56"/>
    <mergeCell ref="A55:D55"/>
    <mergeCell ref="E55:G55"/>
    <mergeCell ref="H55:I55"/>
    <mergeCell ref="M55:AA55"/>
    <mergeCell ref="AB55:AC55"/>
    <mergeCell ref="AF55:AH55"/>
    <mergeCell ref="A54:D54"/>
    <mergeCell ref="E54:G54"/>
    <mergeCell ref="H54:I54"/>
    <mergeCell ref="M54:AA54"/>
    <mergeCell ref="AB54:AC54"/>
    <mergeCell ref="AF54:AH54"/>
    <mergeCell ref="A49:G49"/>
    <mergeCell ref="AC49:AI49"/>
    <mergeCell ref="A50:G50"/>
    <mergeCell ref="AC50:AI50"/>
    <mergeCell ref="A51:G51"/>
    <mergeCell ref="A53:J53"/>
    <mergeCell ref="M53:AC53"/>
    <mergeCell ref="AF53:AI53"/>
    <mergeCell ref="A46:G46"/>
    <mergeCell ref="AC46:AI46"/>
    <mergeCell ref="A47:G47"/>
    <mergeCell ref="AC47:AI47"/>
    <mergeCell ref="A48:G48"/>
    <mergeCell ref="AC48:AI48"/>
    <mergeCell ref="B41:G41"/>
    <mergeCell ref="B42:G42"/>
    <mergeCell ref="A44:G44"/>
    <mergeCell ref="AC44:AI44"/>
    <mergeCell ref="A45:G45"/>
    <mergeCell ref="AC45:AI45"/>
    <mergeCell ref="B35:G35"/>
    <mergeCell ref="B36:G36"/>
    <mergeCell ref="B37:G37"/>
    <mergeCell ref="B38:G38"/>
    <mergeCell ref="B39:G39"/>
    <mergeCell ref="B40:G40"/>
    <mergeCell ref="B29:G29"/>
    <mergeCell ref="B30:G30"/>
    <mergeCell ref="B31:G31"/>
    <mergeCell ref="B32:G32"/>
    <mergeCell ref="B33:G33"/>
    <mergeCell ref="B34:G34"/>
    <mergeCell ref="B23:G23"/>
    <mergeCell ref="B24:G24"/>
    <mergeCell ref="B25:G25"/>
    <mergeCell ref="B26:G26"/>
    <mergeCell ref="B27:G27"/>
    <mergeCell ref="B28:G28"/>
    <mergeCell ref="B17:G17"/>
    <mergeCell ref="B18:G18"/>
    <mergeCell ref="B19:G19"/>
    <mergeCell ref="B20:G20"/>
    <mergeCell ref="B21:G21"/>
    <mergeCell ref="B22:G22"/>
    <mergeCell ref="B11:G11"/>
    <mergeCell ref="B12:G12"/>
    <mergeCell ref="B13:G13"/>
    <mergeCell ref="B14:G14"/>
    <mergeCell ref="B15:G15"/>
    <mergeCell ref="B16:G16"/>
    <mergeCell ref="AE6:AG6"/>
    <mergeCell ref="AH6:AH7"/>
    <mergeCell ref="AI6:AI7"/>
    <mergeCell ref="B8:G8"/>
    <mergeCell ref="B9:G9"/>
    <mergeCell ref="B10:G10"/>
    <mergeCell ref="A1:I1"/>
    <mergeCell ref="A2:I2"/>
    <mergeCell ref="AC2:AI2"/>
    <mergeCell ref="A3:AI3"/>
    <mergeCell ref="A4:AI4"/>
    <mergeCell ref="B6:G7"/>
    <mergeCell ref="H6:AA6"/>
    <mergeCell ref="AB6:AB7"/>
    <mergeCell ref="AC6:AC7"/>
    <mergeCell ref="AD6:AD7"/>
  </mergeCells>
  <dataValidations count="2">
    <dataValidation type="whole" operator="greaterThanOrEqual" allowBlank="1" showInputMessage="1" showErrorMessage="1" sqref="AE8:AF42">
      <formula1>0</formula1>
    </dataValidation>
    <dataValidation type="list" allowBlank="1" showInputMessage="1" showErrorMessage="1" sqref="AH8:AH42 H8:AA42">
      <formula1>"1,2,3,4,5,n"</formula1>
    </dataValidation>
  </dataValidations>
  <printOptions horizontalCentered="1" verticalCentered="1"/>
  <pageMargins left="0.47244094488188981" right="0.47244094488188981" top="0.31496062992125984" bottom="0.39370078740157483" header="0.51181102362204722" footer="0.51181102362204722"/>
  <pageSetup paperSize="9" scale="6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Tabelar</vt:lpstr>
      <vt:lpstr>PrazanTabelar</vt:lpstr>
      <vt:lpstr>PrazanTabelar!Print_Area</vt:lpstr>
      <vt:lpstr>Tabelar!Print_Area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Bećirović Enes</dc:creator>
  <cp:lastModifiedBy>technopc</cp:lastModifiedBy>
  <cp:lastPrinted>2025-06-10T08:51:31Z</cp:lastPrinted>
  <dcterms:created xsi:type="dcterms:W3CDTF">2002-01-07T07:33:30Z</dcterms:created>
  <dcterms:modified xsi:type="dcterms:W3CDTF">2026-01-07T10:18:01Z</dcterms:modified>
</cp:coreProperties>
</file>